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0" yWindow="930" windowWidth="19440" windowHeight="9810" tabRatio="811"/>
  </bookViews>
  <sheets>
    <sheet name="Приложение 1" sheetId="6" r:id="rId1"/>
    <sheet name="Приложение 2" sheetId="2" r:id="rId2"/>
    <sheet name="Приложение 3" sheetId="3" r:id="rId3"/>
    <sheet name="Приложение 4" sheetId="8" r:id="rId4"/>
    <sheet name="прил 4Образец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" localSheetId="0">#REF!</definedName>
    <definedName name="\a" localSheetId="3">#REF!</definedName>
    <definedName name="\a">#REF!</definedName>
    <definedName name="\m" localSheetId="3">#REF!</definedName>
    <definedName name="\m">#REF!</definedName>
    <definedName name="\n" localSheetId="3">#REF!</definedName>
    <definedName name="\n">#REF!</definedName>
    <definedName name="\o" localSheetId="3">#REF!</definedName>
    <definedName name="\o">#REF!</definedName>
    <definedName name="__123Graph_AGRAPH1" localSheetId="0" hidden="1">'[1]на 1 тут'!#REF!</definedName>
    <definedName name="__123Graph_AGRAPH1" localSheetId="3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3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3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3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3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3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3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3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3" hidden="1">'[1]на 1 тут'!#REF!</definedName>
    <definedName name="__123Graph_XGRAPH2" hidden="1">'[1]на 1 тут'!#REF!</definedName>
    <definedName name="_msoanchor_1" localSheetId="0">#REF!</definedName>
    <definedName name="_msoanchor_1" localSheetId="3">#REF!</definedName>
    <definedName name="_msoanchor_1">#REF!</definedName>
    <definedName name="_SP1" localSheetId="0">[2]FES!#REF!</definedName>
    <definedName name="_SP1" localSheetId="3">[2]FES!#REF!</definedName>
    <definedName name="_SP1">[2]FES!#REF!</definedName>
    <definedName name="_SP10" localSheetId="0">[2]FES!#REF!</definedName>
    <definedName name="_SP10" localSheetId="3">[2]FES!#REF!</definedName>
    <definedName name="_SP10">[2]FES!#REF!</definedName>
    <definedName name="_SP11" localSheetId="0">[2]FES!#REF!</definedName>
    <definedName name="_SP11" localSheetId="3">[2]FES!#REF!</definedName>
    <definedName name="_SP11">[2]FES!#REF!</definedName>
    <definedName name="_SP12" localSheetId="0">[2]FES!#REF!</definedName>
    <definedName name="_SP12" localSheetId="3">[2]FES!#REF!</definedName>
    <definedName name="_SP12">[2]FES!#REF!</definedName>
    <definedName name="_SP13" localSheetId="0">[2]FES!#REF!</definedName>
    <definedName name="_SP13" localSheetId="3">[2]FES!#REF!</definedName>
    <definedName name="_SP13">[2]FES!#REF!</definedName>
    <definedName name="_SP14" localSheetId="0">[2]FES!#REF!</definedName>
    <definedName name="_SP14" localSheetId="3">[2]FES!#REF!</definedName>
    <definedName name="_SP14">[2]FES!#REF!</definedName>
    <definedName name="_SP15" localSheetId="0">[2]FES!#REF!</definedName>
    <definedName name="_SP15" localSheetId="3">[2]FES!#REF!</definedName>
    <definedName name="_SP15">[2]FES!#REF!</definedName>
    <definedName name="_SP16" localSheetId="0">[2]FES!#REF!</definedName>
    <definedName name="_SP16" localSheetId="3">[2]FES!#REF!</definedName>
    <definedName name="_SP16">[2]FES!#REF!</definedName>
    <definedName name="_SP17" localSheetId="0">[2]FES!#REF!</definedName>
    <definedName name="_SP17" localSheetId="3">[2]FES!#REF!</definedName>
    <definedName name="_SP17">[2]FES!#REF!</definedName>
    <definedName name="_SP18" localSheetId="0">[2]FES!#REF!</definedName>
    <definedName name="_SP18" localSheetId="3">[2]FES!#REF!</definedName>
    <definedName name="_SP18">[2]FES!#REF!</definedName>
    <definedName name="_SP19" localSheetId="0">[2]FES!#REF!</definedName>
    <definedName name="_SP19" localSheetId="3">[2]FES!#REF!</definedName>
    <definedName name="_SP19">[2]FES!#REF!</definedName>
    <definedName name="_SP2" localSheetId="0">[2]FES!#REF!</definedName>
    <definedName name="_SP2" localSheetId="3">[2]FES!#REF!</definedName>
    <definedName name="_SP2">[2]FES!#REF!</definedName>
    <definedName name="_SP20" localSheetId="0">[2]FES!#REF!</definedName>
    <definedName name="_SP20" localSheetId="3">[2]FES!#REF!</definedName>
    <definedName name="_SP20">[2]FES!#REF!</definedName>
    <definedName name="_SP3" localSheetId="0">[2]FES!#REF!</definedName>
    <definedName name="_SP3" localSheetId="3">[2]FES!#REF!</definedName>
    <definedName name="_SP3">[2]FES!#REF!</definedName>
    <definedName name="_SP4" localSheetId="0">[2]FES!#REF!</definedName>
    <definedName name="_SP4" localSheetId="3">[2]FES!#REF!</definedName>
    <definedName name="_SP4">[2]FES!#REF!</definedName>
    <definedName name="_SP5" localSheetId="0">[2]FES!#REF!</definedName>
    <definedName name="_SP5" localSheetId="3">[2]FES!#REF!</definedName>
    <definedName name="_SP5">[2]FES!#REF!</definedName>
    <definedName name="_SP7" localSheetId="0">[2]FES!#REF!</definedName>
    <definedName name="_SP7" localSheetId="3">[2]FES!#REF!</definedName>
    <definedName name="_SP7">[2]FES!#REF!</definedName>
    <definedName name="_SP8" localSheetId="0">[2]FES!#REF!</definedName>
    <definedName name="_SP8" localSheetId="3">[2]FES!#REF!</definedName>
    <definedName name="_SP8">[2]FES!#REF!</definedName>
    <definedName name="_SP9" localSheetId="0">[2]FES!#REF!</definedName>
    <definedName name="_SP9" localSheetId="3">[2]FES!#REF!</definedName>
    <definedName name="_SP9">[2]FES!#REF!</definedName>
    <definedName name="_Приложение" localSheetId="0" hidden="1">'[1]на 1 тут'!#REF!</definedName>
    <definedName name="_Приложение" localSheetId="3" hidden="1">'[1]на 1 тут'!#REF!</definedName>
    <definedName name="_Приложение" hidden="1">'[1]на 1 тут'!#REF!</definedName>
    <definedName name="_xlnm._FilterDatabase" localSheetId="0" hidden="1">'Приложение 1'!$A$5:$N$213</definedName>
    <definedName name="_xlnm._FilterDatabase" localSheetId="3" hidden="1">'Приложение 4'!$A$4:$L$168</definedName>
    <definedName name="AN" localSheetId="3">[3]!AN</definedName>
    <definedName name="AN">[3]!AN</definedName>
    <definedName name="asasfddddddddddddddddd" localSheetId="3">[3]!asasfddddddddddddddddd</definedName>
    <definedName name="asasfddddddddddddddddd">[3]!asasfddddddddddddddddd</definedName>
    <definedName name="b" localSheetId="3">[3]!b</definedName>
    <definedName name="b">[3]!b</definedName>
    <definedName name="B490_02" localSheetId="0">'[4]УФ-61'!#REF!</definedName>
    <definedName name="B490_02" localSheetId="3">'[4]УФ-61'!#REF!</definedName>
    <definedName name="B490_02">'[4]УФ-61'!#REF!</definedName>
    <definedName name="BazPotrEEList">[5]Лист!$A$90</definedName>
    <definedName name="bb" localSheetId="3">[3]!bb</definedName>
    <definedName name="bb">[3]!bb</definedName>
    <definedName name="bbbbbbnhnmh" localSheetId="3">[3]!bbbbbbnhnmh</definedName>
    <definedName name="bbbbbbnhnmh">[3]!bbbbbbnhnmh</definedName>
    <definedName name="bfd" localSheetId="0" hidden="1">{#N/A,#N/A,TRUE,"Лист1";#N/A,#N/A,TRUE,"Лист2";#N/A,#N/A,TRUE,"Лист3"}</definedName>
    <definedName name="bfd" localSheetId="3" hidden="1">{#N/A,#N/A,TRUE,"Лист1";#N/A,#N/A,TRUE,"Лист2";#N/A,#N/A,TRUE,"Лист3"}</definedName>
    <definedName name="bfd" hidden="1">{#N/A,#N/A,TRUE,"Лист1";#N/A,#N/A,TRUE,"Лист2";#N/A,#N/A,TRUE,"Лист3"}</definedName>
    <definedName name="bfgd" localSheetId="3">[3]!bfgd</definedName>
    <definedName name="bfgd">[3]!bfgd</definedName>
    <definedName name="bgfcdfs" localSheetId="3">[3]!bgfcdfs</definedName>
    <definedName name="bgfcdfs">[3]!bgfcdfs</definedName>
    <definedName name="bghjjjjjjjjjjjjjjjjjj" localSheetId="0" hidden="1">{#N/A,#N/A,TRUE,"Лист1";#N/A,#N/A,TRUE,"Лист2";#N/A,#N/A,TRUE,"Лист3"}</definedName>
    <definedName name="bghjjjjjjjjjjjjjjjjjj" localSheetId="3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ty" localSheetId="3">[3]!bghty</definedName>
    <definedName name="bghty">[3]!bghty</definedName>
    <definedName name="bghvgvvvvvvvvvvvvvvvvv" localSheetId="0" hidden="1">{#N/A,#N/A,TRUE,"Лист1";#N/A,#N/A,TRUE,"Лист2";#N/A,#N/A,TRUE,"Лист3"}</definedName>
    <definedName name="bghvgvvvvvvvvvvvvvvvvv" localSheetId="3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hgggf" localSheetId="3">[3]!bhgggf</definedName>
    <definedName name="bhgggf">[3]!bhgggf</definedName>
    <definedName name="bhgggggggggggggggg" localSheetId="3">[3]!bhgggggggggggggggg</definedName>
    <definedName name="bhgggggggggggggggg">[3]!bhgggggggggggggggg</definedName>
    <definedName name="bhjghff" localSheetId="3">[3]!bhjghff</definedName>
    <definedName name="bhjghff">[3]!bhjghff</definedName>
    <definedName name="bmjjhbvfgf" localSheetId="3">[3]!bmjjhbvfgf</definedName>
    <definedName name="bmjjhbvfgf">[3]!bmjjhbvfgf</definedName>
    <definedName name="bnbbnvbcvbcvx" localSheetId="3">[3]!bnbbnvbcvbcvx</definedName>
    <definedName name="bnbbnvbcvbcvx">[3]!bnbbnvbcvbcvx</definedName>
    <definedName name="bnghfh" localSheetId="3">[3]!bnghfh</definedName>
    <definedName name="bnghfh">[3]!bnghfh</definedName>
    <definedName name="BoilList">[5]Лист!$A$270</definedName>
    <definedName name="BoilQnt">[5]Лист!$B$271</definedName>
    <definedName name="BudPotrEE">[5]Параметры!$B$9</definedName>
    <definedName name="BudPotrEEList">[5]Лист!$A$120</definedName>
    <definedName name="BudPotrTE">[5]Лист!$B$311</definedName>
    <definedName name="BudPotrTEList">[5]Лист!$A$310</definedName>
    <definedName name="BuzPotrEE">[5]Параметры!$B$8</definedName>
    <definedName name="bvbvffffffffffff" localSheetId="0" hidden="1">{#N/A,#N/A,TRUE,"Лист1";#N/A,#N/A,TRUE,"Лист2";#N/A,#N/A,TRUE,"Лист3"}</definedName>
    <definedName name="bvbvffffffffffff" localSheetId="3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0" hidden="1">{#N/A,#N/A,TRUE,"Лист1";#N/A,#N/A,TRUE,"Лист2";#N/A,#N/A,TRUE,"Лист3"}</definedName>
    <definedName name="bvdfdssssssssssssssss" localSheetId="3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 localSheetId="3">[3]!bvffffffffffffffff</definedName>
    <definedName name="bvffffffffffffffff">[3]!bvffffffffffffffff</definedName>
    <definedName name="bvffffffffffffffffff" localSheetId="0" hidden="1">{#N/A,#N/A,TRUE,"Лист1";#N/A,#N/A,TRUE,"Лист2";#N/A,#N/A,TRUE,"Лист3"}</definedName>
    <definedName name="bvffffffffffffffffff" localSheetId="3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fgdfsf" localSheetId="3">[3]!bvfgdfsf</definedName>
    <definedName name="bvfgdfsf">[3]!bvfgdfsf</definedName>
    <definedName name="bvggggggggggggggg" localSheetId="0" hidden="1">{#N/A,#N/A,TRUE,"Лист1";#N/A,#N/A,TRUE,"Лист2";#N/A,#N/A,TRUE,"Лист3"}</definedName>
    <definedName name="bvggggggggggggggg" localSheetId="3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bvgggggggggggggggg" localSheetId="3">[3]!bvgggggggggggggggg</definedName>
    <definedName name="bvgggggggggggggggg">[3]!bvgggggggggggggggg</definedName>
    <definedName name="bvhggggggggggggggggggg" localSheetId="3">[3]!bvhggggggggggggggggggg</definedName>
    <definedName name="bvhggggggggggggggggggg">[3]!bvhggggggggggggggggggg</definedName>
    <definedName name="bvjhjjjjjjjjjjjjjjjjjjjjj" localSheetId="3">[3]!bvjhjjjjjjjjjjjjjjjjjjjjj</definedName>
    <definedName name="bvjhjjjjjjjjjjjjjjjjjjjjj">[3]!bvjhjjjjjjjjjjjjjjjjjjjjj</definedName>
    <definedName name="bvnvb" localSheetId="3">[3]!bvnvb</definedName>
    <definedName name="bvnvb">[3]!bvnvb</definedName>
    <definedName name="bvvb" localSheetId="3">[3]!bvvb</definedName>
    <definedName name="bvvb">[3]!bvvb</definedName>
    <definedName name="bvvmnbm" localSheetId="3">[3]!bvvmnbm</definedName>
    <definedName name="bvvmnbm">[3]!bvvmnbm</definedName>
    <definedName name="bvvvcxcv" localSheetId="3">[3]!bvvvcxcv</definedName>
    <definedName name="bvvvcxcv">[3]!bvvvcxcv</definedName>
    <definedName name="ccffffffffffffffffffff" localSheetId="3">[3]!ccffffffffffffffffffff</definedName>
    <definedName name="ccffffffffffffffffffff">[3]!ccffffffffffffffffffff</definedName>
    <definedName name="cdsdddddddddddddddd" localSheetId="3">[3]!cdsdddddddddddddddd</definedName>
    <definedName name="cdsdddddddddddddddd">[3]!cdsdddddddddddddddd</definedName>
    <definedName name="cdsesssssssssssssssss" localSheetId="3">[3]!cdsesssssssssssssssss</definedName>
    <definedName name="cdsesssssssssssssssss">[3]!cdsesssssssssssssssss</definedName>
    <definedName name="cfddddddddddddd" localSheetId="3">[3]!cfddddddddddddd</definedName>
    <definedName name="cfddddddddddddd">[3]!cfddddddddddddd</definedName>
    <definedName name="cfdddddddddddddddddd" localSheetId="3">[3]!cfdddddddddddddddddd</definedName>
    <definedName name="cfdddddddddddddddddd">[3]!cfdddddddddddddddddd</definedName>
    <definedName name="cfgdffffffffffffff" localSheetId="3">[3]!cfgdffffffffffffff</definedName>
    <definedName name="cfgdffffffffffffff">[3]!cfgdffffffffffffff</definedName>
    <definedName name="cfghhhhhhhhhhhhhhhhh" localSheetId="3">[3]!cfghhhhhhhhhhhhhhhhh</definedName>
    <definedName name="cfghhhhhhhhhhhhhhhhh">[3]!cfghhhhhhhhhhhhhhhhh</definedName>
    <definedName name="CoalQnt">[5]Лист!$B$12</definedName>
    <definedName name="CompOt" localSheetId="3">[3]!CompOt</definedName>
    <definedName name="CompOt">[3]!CompOt</definedName>
    <definedName name="CompOt2" localSheetId="3">[3]!CompOt2</definedName>
    <definedName name="CompOt2">[3]!CompOt2</definedName>
    <definedName name="CompRas" localSheetId="3">[3]!CompRas</definedName>
    <definedName name="CompRas">[3]!CompRas</definedName>
    <definedName name="csddddddddddddddd" localSheetId="3">[3]!csddddddddddddddd</definedName>
    <definedName name="csddddddddddddddd">[3]!csddddddddddddddd</definedName>
    <definedName name="cv" localSheetId="3">[3]!cv</definedName>
    <definedName name="cv">[3]!cv</definedName>
    <definedName name="cvb" localSheetId="3">[3]!cvb</definedName>
    <definedName name="cvb">[3]!cvb</definedName>
    <definedName name="cvbcvnb" localSheetId="3">[3]!cvbcvnb</definedName>
    <definedName name="cvbcvnb">[3]!cvbcvnb</definedName>
    <definedName name="cvbnnb" localSheetId="3">[3]!cvbnnb</definedName>
    <definedName name="cvbnnb">[3]!cvbnnb</definedName>
    <definedName name="cvbvvnbvnm" localSheetId="3">[3]!cvbvvnbvnm</definedName>
    <definedName name="cvbvvnbvnm">[3]!cvbvvnbvnm</definedName>
    <definedName name="cvdddddddddddddddd" localSheetId="3">[3]!cvdddddddddddddddd</definedName>
    <definedName name="cvdddddddddddddddd">[3]!cvdddddddddddddddd</definedName>
    <definedName name="cvxdsda" localSheetId="3">[3]!cvxdsda</definedName>
    <definedName name="cvxdsda">[3]!cvxdsda</definedName>
    <definedName name="cxcvvbnvnb" localSheetId="3">[3]!cxcvvbnvnb</definedName>
    <definedName name="cxcvvbnvnb">[3]!cxcvvbnvnb</definedName>
    <definedName name="cxdddddddddddddddddd" localSheetId="3">[3]!cxdddddddddddddddddd</definedName>
    <definedName name="cxdddddddddddddddddd">[3]!cxdddddddddddddddddd</definedName>
    <definedName name="cxdfsdssssssssssssss" localSheetId="3">[3]!cxdfsdssssssssssssss</definedName>
    <definedName name="cxdfsdssssssssssssss">[3]!cxdfsdssssssssssssss</definedName>
    <definedName name="cxdweeeeeeeeeeeeeeeeeee" localSheetId="3">[3]!cxdweeeeeeeeeeeeeeeeeee</definedName>
    <definedName name="cxdweeeeeeeeeeeeeeeeeee">[3]!cxdweeeeeeeeeeeeeeeeeee</definedName>
    <definedName name="cxvvvvvvvvvvvvvvvvvvv" localSheetId="0" hidden="1">{#N/A,#N/A,TRUE,"Лист1";#N/A,#N/A,TRUE,"Лист2";#N/A,#N/A,TRUE,"Лист3"}</definedName>
    <definedName name="cxvvvvvvvvvvvvvvvvvvv" localSheetId="3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cxxdddddddddddddddd" localSheetId="3">[3]!cxxdddddddddddddddd</definedName>
    <definedName name="cxxdddddddddddddddd">[3]!cxxdddddddddddddddd</definedName>
    <definedName name="dfdfddddddddfddddddddddfd" localSheetId="3">[3]!dfdfddddddddfddddddddddfd</definedName>
    <definedName name="dfdfddddddddfddddddddddfd">[3]!dfdfddddddddfddddddddddfd</definedName>
    <definedName name="dfdfgggggggggggggggggg" localSheetId="3">[3]!dfdfgggggggggggggggggg</definedName>
    <definedName name="dfdfgggggggggggggggggg">[3]!dfdfgggggggggggggggggg</definedName>
    <definedName name="dfdfsssssssssssssssssss" localSheetId="3">[3]!dfdfsssssssssssssssssss</definedName>
    <definedName name="dfdfsssssssssssssssssss">[3]!dfdfsssssssssssssssssss</definedName>
    <definedName name="dfdghj" localSheetId="3">[3]!dfdghj</definedName>
    <definedName name="dfdghj">[3]!dfdghj</definedName>
    <definedName name="dffdghfh" localSheetId="3">[3]!dffdghfh</definedName>
    <definedName name="dffdghfh">[3]!dffdghfh</definedName>
    <definedName name="dfgdfgdghf" localSheetId="3">[3]!dfgdfgdghf</definedName>
    <definedName name="dfgdfgdghf">[3]!dfgdfgdghf</definedName>
    <definedName name="dfgfdgfjh" localSheetId="3">[3]!dfgfdgfjh</definedName>
    <definedName name="dfgfdgfjh">[3]!dfgfdgfjh</definedName>
    <definedName name="dfhghhjjkl" localSheetId="3">[3]!dfhghhjjkl</definedName>
    <definedName name="dfhghhjjkl">[3]!dfhghhjjkl</definedName>
    <definedName name="dfrgtt" localSheetId="3">[3]!dfrgtt</definedName>
    <definedName name="dfrgtt">[3]!dfrgtt</definedName>
    <definedName name="dfxffffffffffffffffff" localSheetId="3">[3]!dfxffffffffffffffffff</definedName>
    <definedName name="dfxffffffffffffffffff">[3]!dfxffffffffffffffffff</definedName>
    <definedName name="dsdddddddddddddddddddd" localSheetId="3">[3]!dsdddddddddddddddddddd</definedName>
    <definedName name="dsdddddddddddddddddddd">[3]!dsdddddddddddddddddddd</definedName>
    <definedName name="dsffffffffffffffffffffffffff" localSheetId="3">[3]!dsffffffffffffffffffffffffff</definedName>
    <definedName name="dsffffffffffffffffffffffffff">[3]!dsffffffffffffffffffffffffff</definedName>
    <definedName name="dsfgdghjhg" localSheetId="0" hidden="1">{#N/A,#N/A,TRUE,"Лист1";#N/A,#N/A,TRUE,"Лист2";#N/A,#N/A,TRUE,"Лист3"}</definedName>
    <definedName name="dsfgdghjhg" localSheetId="3" hidden="1">{#N/A,#N/A,TRUE,"Лист1";#N/A,#N/A,TRUE,"Лист2";#N/A,#N/A,TRUE,"Лист3"}</definedName>
    <definedName name="dsfgdghjhg" hidden="1">{#N/A,#N/A,TRUE,"Лист1";#N/A,#N/A,TRUE,"Лист2";#N/A,#N/A,TRUE,"Лист3"}</definedName>
    <definedName name="dxsddddddddddddddd" localSheetId="3">[3]!dxsddddddddddddddd</definedName>
    <definedName name="dxsddddddddddddddd">[3]!dxsddddddddddddddd</definedName>
    <definedName name="ee" localSheetId="3">[3]!ee</definedName>
    <definedName name="ee">[3]!ee</definedName>
    <definedName name="errtrtruy" localSheetId="3">[3]!errtrtruy</definedName>
    <definedName name="errtrtruy">[3]!errtrtruy</definedName>
    <definedName name="errttuyiuy" localSheetId="0" hidden="1">{#N/A,#N/A,TRUE,"Лист1";#N/A,#N/A,TRUE,"Лист2";#N/A,#N/A,TRUE,"Лист3"}</definedName>
    <definedName name="errttuyiuy" localSheetId="3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0" hidden="1">{#N/A,#N/A,TRUE,"Лист1";#N/A,#N/A,TRUE,"Лист2";#N/A,#N/A,TRUE,"Лист3"}</definedName>
    <definedName name="errytyutiuyg" localSheetId="3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 localSheetId="3">[3]!ert</definedName>
    <definedName name="ert">[3]!ert</definedName>
    <definedName name="ertetyruy" localSheetId="3">[3]!ertetyruy</definedName>
    <definedName name="ertetyruy">[3]!ertetyruy</definedName>
    <definedName name="esdsfdfgh" localSheetId="0" hidden="1">{#N/A,#N/A,TRUE,"Лист1";#N/A,#N/A,TRUE,"Лист2";#N/A,#N/A,TRUE,"Лист3"}</definedName>
    <definedName name="esdsfdfgh" localSheetId="3" hidden="1">{#N/A,#N/A,TRUE,"Лист1";#N/A,#N/A,TRUE,"Лист2";#N/A,#N/A,TRUE,"Лист3"}</definedName>
    <definedName name="esdsfdfgh" hidden="1">{#N/A,#N/A,TRUE,"Лист1";#N/A,#N/A,TRUE,"Лист2";#N/A,#N/A,TRUE,"Лист3"}</definedName>
    <definedName name="eswdfgf" localSheetId="3">[3]!eswdfgf</definedName>
    <definedName name="eswdfgf">[3]!eswdfgf</definedName>
    <definedName name="etrtyt" localSheetId="3">[3]!etrtyt</definedName>
    <definedName name="etrtyt">[3]!etrtyt</definedName>
    <definedName name="etrytru" localSheetId="0" hidden="1">{#N/A,#N/A,TRUE,"Лист1";#N/A,#N/A,TRUE,"Лист2";#N/A,#N/A,TRUE,"Лист3"}</definedName>
    <definedName name="etrytru" localSheetId="3" hidden="1">{#N/A,#N/A,TRUE,"Лист1";#N/A,#N/A,TRUE,"Лист2";#N/A,#N/A,TRUE,"Лист3"}</definedName>
    <definedName name="etrytru" hidden="1">{#N/A,#N/A,TRUE,"Лист1";#N/A,#N/A,TRUE,"Лист2";#N/A,#N/A,TRUE,"Лист3"}</definedName>
    <definedName name="ew" localSheetId="3">[3]!ew</definedName>
    <definedName name="ew">[3]!ew</definedName>
    <definedName name="ewesds" localSheetId="3">[3]!ewesds</definedName>
    <definedName name="ewesds">[3]!ewesds</definedName>
    <definedName name="ewrtertuyt" localSheetId="0" hidden="1">{#N/A,#N/A,TRUE,"Лист1";#N/A,#N/A,TRUE,"Лист2";#N/A,#N/A,TRUE,"Лист3"}</definedName>
    <definedName name="ewrtertuyt" localSheetId="3" hidden="1">{#N/A,#N/A,TRUE,"Лист1";#N/A,#N/A,TRUE,"Лист2";#N/A,#N/A,TRUE,"Лист3"}</definedName>
    <definedName name="ewrtertuyt" hidden="1">{#N/A,#N/A,TRUE,"Лист1";#N/A,#N/A,TRUE,"Лист2";#N/A,#N/A,TRUE,"Лист3"}</definedName>
    <definedName name="ewsddddddddddddddddd" localSheetId="3">[3]!ewsddddddddddddddddd</definedName>
    <definedName name="ewsddddddddddddddddd">[3]!ewsddddddddddddddddd</definedName>
    <definedName name="F" localSheetId="0">#REF!</definedName>
    <definedName name="F" localSheetId="3">#REF!</definedName>
    <definedName name="F">#REF!</definedName>
    <definedName name="fbgffnjfgg" localSheetId="3">[3]!fbgffnjfgg</definedName>
    <definedName name="fbgffnjfgg">[3]!fbgffnjfgg</definedName>
    <definedName name="fddddddddddddddd" localSheetId="3">[3]!fddddddddddddddd</definedName>
    <definedName name="fddddddddddddddd">[3]!fddddddddddddddd</definedName>
    <definedName name="fdfccgh" localSheetId="0" hidden="1">{#N/A,#N/A,TRUE,"Лист1";#N/A,#N/A,TRUE,"Лист2";#N/A,#N/A,TRUE,"Лист3"}</definedName>
    <definedName name="fdfccgh" localSheetId="3" hidden="1">{#N/A,#N/A,TRUE,"Лист1";#N/A,#N/A,TRUE,"Лист2";#N/A,#N/A,TRUE,"Лист3"}</definedName>
    <definedName name="fdfccgh" hidden="1">{#N/A,#N/A,TRUE,"Лист1";#N/A,#N/A,TRUE,"Лист2";#N/A,#N/A,TRUE,"Лист3"}</definedName>
    <definedName name="fdfg" localSheetId="3">[3]!fdfg</definedName>
    <definedName name="fdfg">[3]!fdfg</definedName>
    <definedName name="fdfgdjgfh" localSheetId="3">[3]!fdfgdjgfh</definedName>
    <definedName name="fdfgdjgfh">[3]!fdfgdjgfh</definedName>
    <definedName name="fdfggghgjh" localSheetId="0" hidden="1">{#N/A,#N/A,TRUE,"Лист1";#N/A,#N/A,TRUE,"Лист2";#N/A,#N/A,TRUE,"Лист3"}</definedName>
    <definedName name="fdfggghgjh" localSheetId="3" hidden="1">{#N/A,#N/A,TRUE,"Лист1";#N/A,#N/A,TRUE,"Лист2";#N/A,#N/A,TRUE,"Лист3"}</definedName>
    <definedName name="fdfggghgjh" hidden="1">{#N/A,#N/A,TRUE,"Лист1";#N/A,#N/A,TRUE,"Лист2";#N/A,#N/A,TRUE,"Лист3"}</definedName>
    <definedName name="fdfsdsssssssssssssssssssss" localSheetId="3">[3]!fdfsdsssssssssssssssssssss</definedName>
    <definedName name="fdfsdsssssssssssssssssssss">[3]!fdfsdsssssssssssssssssssss</definedName>
    <definedName name="fdfvcvvv" localSheetId="3">[3]!fdfvcvvv</definedName>
    <definedName name="fdfvcvvv">[3]!fdfvcvvv</definedName>
    <definedName name="fdghfghfj" localSheetId="3">[3]!fdghfghfj</definedName>
    <definedName name="fdghfghfj">[3]!fdghfghfj</definedName>
    <definedName name="fdgrfgdgggggggggggggg" localSheetId="3">[3]!fdgrfgdgggggggggggggg</definedName>
    <definedName name="fdgrfgdgggggggggggggg">[3]!fdgrfgdgggggggggggggg</definedName>
    <definedName name="fdrttttggggggggggg" localSheetId="3">[3]!fdrttttggggggggggg</definedName>
    <definedName name="fdrttttggggggggggg">[3]!fdrttttggggggggggg</definedName>
    <definedName name="fg" localSheetId="3">[3]!fg</definedName>
    <definedName name="fg">[3]!fg</definedName>
    <definedName name="fgfgf" localSheetId="3">[3]!fgfgf</definedName>
    <definedName name="fgfgf">[3]!fgfgf</definedName>
    <definedName name="fgfgffffff" localSheetId="3">[3]!fgfgffffff</definedName>
    <definedName name="fgfgffffff">[3]!fgfgffffff</definedName>
    <definedName name="fgfhghhhhhhhhhhh" localSheetId="3">[3]!fgfhghhhhhhhhhhh</definedName>
    <definedName name="fgfhghhhhhhhhhhh">[3]!fgfhghhhhhhhhhhh</definedName>
    <definedName name="fgghfhghj" localSheetId="0" hidden="1">{#N/A,#N/A,TRUE,"Лист1";#N/A,#N/A,TRUE,"Лист2";#N/A,#N/A,TRUE,"Лист3"}</definedName>
    <definedName name="fgghfhghj" localSheetId="3" hidden="1">{#N/A,#N/A,TRUE,"Лист1";#N/A,#N/A,TRUE,"Лист2";#N/A,#N/A,TRUE,"Лист3"}</definedName>
    <definedName name="fgghfhghj" hidden="1">{#N/A,#N/A,TRUE,"Лист1";#N/A,#N/A,TRUE,"Лист2";#N/A,#N/A,TRUE,"Лист3"}</definedName>
    <definedName name="fggjhgjk" localSheetId="3">[3]!fggjhgjk</definedName>
    <definedName name="fggjhgjk">[3]!fggjhgjk</definedName>
    <definedName name="fghgfh" localSheetId="3">[3]!fghgfh</definedName>
    <definedName name="fghgfh">[3]!fghgfh</definedName>
    <definedName name="fghghjk" localSheetId="0" hidden="1">{#N/A,#N/A,TRUE,"Лист1";#N/A,#N/A,TRUE,"Лист2";#N/A,#N/A,TRUE,"Лист3"}</definedName>
    <definedName name="fghghjk" localSheetId="3" hidden="1">{#N/A,#N/A,TRUE,"Лист1";#N/A,#N/A,TRUE,"Лист2";#N/A,#N/A,TRUE,"Лист3"}</definedName>
    <definedName name="fghghjk" hidden="1">{#N/A,#N/A,TRUE,"Лист1";#N/A,#N/A,TRUE,"Лист2";#N/A,#N/A,TRUE,"Лист3"}</definedName>
    <definedName name="fghk" localSheetId="3">[3]!fghk</definedName>
    <definedName name="fghk">[3]!fghk</definedName>
    <definedName name="fgjhfhgj" localSheetId="3">[3]!fgjhfhgj</definedName>
    <definedName name="fgjhfhgj">[3]!fgjhfhgj</definedName>
    <definedName name="fhghgjh" localSheetId="0" hidden="1">{#N/A,#N/A,TRUE,"Лист1";#N/A,#N/A,TRUE,"Лист2";#N/A,#N/A,TRUE,"Лист3"}</definedName>
    <definedName name="fhghgjh" localSheetId="3" hidden="1">{#N/A,#N/A,TRUE,"Лист1";#N/A,#N/A,TRUE,"Лист2";#N/A,#N/A,TRUE,"Лист3"}</definedName>
    <definedName name="fhghgjh" hidden="1">{#N/A,#N/A,TRUE,"Лист1";#N/A,#N/A,TRUE,"Лист2";#N/A,#N/A,TRUE,"Лист3"}</definedName>
    <definedName name="fhgjh" localSheetId="3">[3]!fhgjh</definedName>
    <definedName name="fhgjh">[3]!fhgjh</definedName>
    <definedName name="FixTarifList">[5]Лист!$A$410</definedName>
    <definedName name="fsderswerwer" localSheetId="3">[3]!fsderswerwer</definedName>
    <definedName name="fsderswerwer">[3]!fsderswerwer</definedName>
    <definedName name="ftfhtfhgft" localSheetId="3">[3]!ftfhtfhgft</definedName>
    <definedName name="ftfhtfhgft">[3]!ftfhtfhgft</definedName>
    <definedName name="FuelQnt">[5]Лист!$B$17</definedName>
    <definedName name="g" localSheetId="3">[3]!g</definedName>
    <definedName name="g">[3]!g</definedName>
    <definedName name="gdgfgghj" localSheetId="3">[3]!gdgfgghj</definedName>
    <definedName name="gdgfgghj">[3]!gdgfgghj</definedName>
    <definedName name="GESList">[5]Лист!$A$30</definedName>
    <definedName name="GESQnt">[5]Параметры!$B$6</definedName>
    <definedName name="gffffffffffffff" localSheetId="0" hidden="1">{#N/A,#N/A,TRUE,"Лист1";#N/A,#N/A,TRUE,"Лист2";#N/A,#N/A,TRUE,"Лист3"}</definedName>
    <definedName name="gffffffffffffff" localSheetId="3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ddddddddddd" localSheetId="3">[3]!gfgfddddddddddd</definedName>
    <definedName name="gfgfddddddddddd">[3]!gfgfddddddddddd</definedName>
    <definedName name="gfgffdssssssssssssss" localSheetId="0" hidden="1">{#N/A,#N/A,TRUE,"Лист1";#N/A,#N/A,TRUE,"Лист2";#N/A,#N/A,TRUE,"Лист3"}</definedName>
    <definedName name="gfgffdssssssssssssss" localSheetId="3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ffgh" localSheetId="3">[3]!gfgfffgh</definedName>
    <definedName name="gfgfffgh">[3]!gfgfffgh</definedName>
    <definedName name="gfgfgfcccccccccccccccccccccc" localSheetId="3">[3]!gfgfgfcccccccccccccccccccccc</definedName>
    <definedName name="gfgfgfcccccccccccccccccccccc">[3]!gfgfgfcccccccccccccccccccccc</definedName>
    <definedName name="gfgfgffffffffffffff" localSheetId="3">[3]!gfgfgffffffffffffff</definedName>
    <definedName name="gfgfgffffffffffffff">[3]!gfgfgffffffffffffff</definedName>
    <definedName name="gfgfgfffffffffffffff" localSheetId="3">[3]!gfgfgfffffffffffffff</definedName>
    <definedName name="gfgfgfffffffffffffff">[3]!gfgfgfffffffffffffff</definedName>
    <definedName name="gfgfgfh" localSheetId="3">[3]!gfgfgfh</definedName>
    <definedName name="gfgfgfh">[3]!gfgfgfh</definedName>
    <definedName name="gfgfhgfhhhhhhhhhhhhhhhhh" localSheetId="0" hidden="1">{#N/A,#N/A,TRUE,"Лист1";#N/A,#N/A,TRUE,"Лист2";#N/A,#N/A,TRUE,"Лист3"}</definedName>
    <definedName name="gfgfhgfhhhhhhhhhhhhhhhhh" localSheetId="3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fhggggggggggggggg" localSheetId="3">[3]!gfhggggggggggggggg</definedName>
    <definedName name="gfhggggggggggggggg">[3]!gfhggggggggggggggg</definedName>
    <definedName name="gfhghgjk" localSheetId="3">[3]!gfhghgjk</definedName>
    <definedName name="gfhghgjk">[3]!gfhghgjk</definedName>
    <definedName name="gfhgjh" localSheetId="3">[3]!gfhgjh</definedName>
    <definedName name="gfhgjh">[3]!gfhgjh</definedName>
    <definedName name="ggfffffffffffff" localSheetId="3">[3]!ggfffffffffffff</definedName>
    <definedName name="ggfffffffffffff">[3]!ggfffffffffffff</definedName>
    <definedName name="ggg" localSheetId="3">[3]!ggg</definedName>
    <definedName name="ggg">[3]!ggg</definedName>
    <definedName name="gggggggggggg" localSheetId="0" hidden="1">{#N/A,#N/A,TRUE,"Лист1";#N/A,#N/A,TRUE,"Лист2";#N/A,#N/A,TRUE,"Лист3"}</definedName>
    <definedName name="gggggggggggg" localSheetId="3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0" hidden="1">{#N/A,#N/A,TRUE,"Лист1";#N/A,#N/A,TRUE,"Лист2";#N/A,#N/A,TRUE,"Лист3"}</definedName>
    <definedName name="ggggggggggggggggg" localSheetId="3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 localSheetId="3">[3]!gggggggggggggggggg</definedName>
    <definedName name="gggggggggggggggggg">[3]!gggggggggggggggggg</definedName>
    <definedName name="gghggggggggggg" localSheetId="3">[3]!gghggggggggggg</definedName>
    <definedName name="gghggggggggggg">[3]!gghggggggggggg</definedName>
    <definedName name="gh" localSheetId="3">[3]!gh</definedName>
    <definedName name="gh">[3]!gh</definedName>
    <definedName name="ghfffffffffffffff" localSheetId="3">[3]!ghfffffffffffffff</definedName>
    <definedName name="ghfffffffffffffff">[3]!ghfffffffffffffff</definedName>
    <definedName name="ghfhfh" localSheetId="3">[3]!ghfhfh</definedName>
    <definedName name="ghfhfh">[3]!ghfhfh</definedName>
    <definedName name="ghghf" localSheetId="3">[3]!ghghf</definedName>
    <definedName name="ghghf">[3]!ghghf</definedName>
    <definedName name="ghghgy" localSheetId="0" hidden="1">{#N/A,#N/A,TRUE,"Лист1";#N/A,#N/A,TRUE,"Лист2";#N/A,#N/A,TRUE,"Лист3"}</definedName>
    <definedName name="ghghgy" localSheetId="3" hidden="1">{#N/A,#N/A,TRUE,"Лист1";#N/A,#N/A,TRUE,"Лист2";#N/A,#N/A,TRUE,"Лист3"}</definedName>
    <definedName name="ghghgy" hidden="1">{#N/A,#N/A,TRUE,"Лист1";#N/A,#N/A,TRUE,"Лист2";#N/A,#N/A,TRUE,"Лист3"}</definedName>
    <definedName name="ghgjgk" localSheetId="3">[3]!ghgjgk</definedName>
    <definedName name="ghgjgk">[3]!ghgjgk</definedName>
    <definedName name="ghgjjjjjjjjjjjjjjjjjjjjjjjj" localSheetId="3">[3]!ghgjjjjjjjjjjjjjjjjjjjjjjjj</definedName>
    <definedName name="ghgjjjjjjjjjjjjjjjjjjjjjjjj">[3]!ghgjjjjjjjjjjjjjjjjjjjjjjjj</definedName>
    <definedName name="ghhhjgh" localSheetId="3">[3]!ghhhjgh</definedName>
    <definedName name="ghhhjgh">[3]!ghhhjgh</definedName>
    <definedName name="ghhjgygft" localSheetId="3">[3]!ghhjgygft</definedName>
    <definedName name="ghhjgygft">[3]!ghhjgygft</definedName>
    <definedName name="ghhktyi" localSheetId="3">[3]!ghhktyi</definedName>
    <definedName name="ghhktyi">[3]!ghhktyi</definedName>
    <definedName name="ghjghkjkkjl" localSheetId="3">[3]!ghjghkjkkjl</definedName>
    <definedName name="ghjghkjkkjl">[3]!ghjghkjkkjl</definedName>
    <definedName name="ghjhfghdrgd" localSheetId="3">[3]!ghjhfghdrgd</definedName>
    <definedName name="ghjhfghdrgd">[3]!ghjhfghdrgd</definedName>
    <definedName name="grdtrgcfg" localSheetId="0" hidden="1">{#N/A,#N/A,TRUE,"Лист1";#N/A,#N/A,TRUE,"Лист2";#N/A,#N/A,TRUE,"Лист3"}</definedName>
    <definedName name="grdtrgcfg" localSheetId="3" hidden="1">{#N/A,#N/A,TRUE,"Лист1";#N/A,#N/A,TRUE,"Лист2";#N/A,#N/A,TRUE,"Лист3"}</definedName>
    <definedName name="grdtrgcfg" hidden="1">{#N/A,#N/A,TRUE,"Лист1";#N/A,#N/A,TRUE,"Лист2";#N/A,#N/A,TRUE,"Лист3"}</definedName>
    <definedName name="grety5e" localSheetId="3">[3]!grety5e</definedName>
    <definedName name="grety5e">[3]!grety5e</definedName>
    <definedName name="h" localSheetId="3">[3]!h</definedName>
    <definedName name="h">[3]!h</definedName>
    <definedName name="hfte" localSheetId="3">[3]!hfte</definedName>
    <definedName name="hfte">[3]!hfte</definedName>
    <definedName name="hgffgddfd" localSheetId="0" hidden="1">{#N/A,#N/A,TRUE,"Лист1";#N/A,#N/A,TRUE,"Лист2";#N/A,#N/A,TRUE,"Лист3"}</definedName>
    <definedName name="hgffgddfd" localSheetId="3" hidden="1">{#N/A,#N/A,TRUE,"Лист1";#N/A,#N/A,TRUE,"Лист2";#N/A,#N/A,TRUE,"Лист3"}</definedName>
    <definedName name="hgffgddfd" hidden="1">{#N/A,#N/A,TRUE,"Лист1";#N/A,#N/A,TRUE,"Лист2";#N/A,#N/A,TRUE,"Лист3"}</definedName>
    <definedName name="hgfgddddddddddddd" localSheetId="3">[3]!hgfgddddddddddddd</definedName>
    <definedName name="hgfgddddddddddddd">[3]!hgfgddddddddddddd</definedName>
    <definedName name="hgfty" localSheetId="3">[3]!hgfty</definedName>
    <definedName name="hgfty">[3]!hgfty</definedName>
    <definedName name="hgfvhgffdgfdsdass" localSheetId="3">[3]!hgfvhgffdgfdsdass</definedName>
    <definedName name="hgfvhgffdgfdsdass">[3]!hgfvhgffdgfdsdass</definedName>
    <definedName name="hggg" localSheetId="3">[3]!hggg</definedName>
    <definedName name="hggg">[3]!hggg</definedName>
    <definedName name="hghf" localSheetId="3">[3]!hghf</definedName>
    <definedName name="hghf">[3]!hghf</definedName>
    <definedName name="hghffgereeeeeeeeeeeeee" localSheetId="3">[3]!hghffgereeeeeeeeeeeeee</definedName>
    <definedName name="hghffgereeeeeeeeeeeeee">[3]!hghffgereeeeeeeeeeeeee</definedName>
    <definedName name="hghfgd" localSheetId="3">[3]!hghfgd</definedName>
    <definedName name="hghfgd">[3]!hghfgd</definedName>
    <definedName name="hghgfdddddddddddd" localSheetId="3">[3]!hghgfdddddddddddd</definedName>
    <definedName name="hghgfdddddddddddd">[3]!hghgfdddddddddddd</definedName>
    <definedName name="hghgff" localSheetId="3">[3]!hghgff</definedName>
    <definedName name="hghgff">[3]!hghgff</definedName>
    <definedName name="hghgfhgfgd" localSheetId="3">[3]!hghgfhgfgd</definedName>
    <definedName name="hghgfhgfgd">[3]!hghgfhgfgd</definedName>
    <definedName name="hghggggggggggggggg" localSheetId="3">[3]!hghggggggggggggggg</definedName>
    <definedName name="hghggggggggggggggg">[3]!hghggggggggggggggg</definedName>
    <definedName name="hghgggggggggggggggg" localSheetId="3">[3]!hghgggggggggggggggg</definedName>
    <definedName name="hghgggggggggggggggg">[3]!hghgggggggggggggggg</definedName>
    <definedName name="hghgh" localSheetId="3">[3]!hghgh</definedName>
    <definedName name="hghgh">[3]!hghgh</definedName>
    <definedName name="hghghff" localSheetId="3">[3]!hghghff</definedName>
    <definedName name="hghghff">[3]!hghghff</definedName>
    <definedName name="hghgy" localSheetId="3">[3]!hghgy</definedName>
    <definedName name="hghgy">[3]!hghgy</definedName>
    <definedName name="hghjjjjjjjjjjjjjjjjjjjjjjjj" localSheetId="3">[3]!hghjjjjjjjjjjjjjjjjjjjjjjjj</definedName>
    <definedName name="hghjjjjjjjjjjjjjjjjjjjjjjjj">[3]!hghjjjjjjjjjjjjjjjjjjjjjjjj</definedName>
    <definedName name="hgjggjhk" localSheetId="3">[3]!hgjggjhk</definedName>
    <definedName name="hgjggjhk">[3]!hgjggjhk</definedName>
    <definedName name="hgjhgj" localSheetId="3">[3]!hgjhgj</definedName>
    <definedName name="hgjhgj">[3]!hgjhgj</definedName>
    <definedName name="hgjjjjjjjjjjjjjjjjjjjjj" localSheetId="3">[3]!hgjjjjjjjjjjjjjjjjjjjjj</definedName>
    <definedName name="hgjjjjjjjjjjjjjjjjjjjjj">[3]!hgjjjjjjjjjjjjjjjjjjjjj</definedName>
    <definedName name="hgkgjh" localSheetId="3">[3]!hgkgjh</definedName>
    <definedName name="hgkgjh">[3]!hgkgjh</definedName>
    <definedName name="hgyjyjghgjyjjj" localSheetId="3">[3]!hgyjyjghgjyjjj</definedName>
    <definedName name="hgyjyjghgjyjjj">[3]!hgyjyjghgjyjjj</definedName>
    <definedName name="hh" localSheetId="3">[3]!hh</definedName>
    <definedName name="hh">[3]!hh</definedName>
    <definedName name="hhghdffff" localSheetId="3">[3]!hhghdffff</definedName>
    <definedName name="hhghdffff">[3]!hhghdffff</definedName>
    <definedName name="hhghfrte" localSheetId="3">[3]!hhghfrte</definedName>
    <definedName name="hhghfrte">[3]!hhghfrte</definedName>
    <definedName name="hhhhhhhhhhhh" localSheetId="3">[3]!hhhhhhhhhhhh</definedName>
    <definedName name="hhhhhhhhhhhh">[3]!hhhhhhhhhhhh</definedName>
    <definedName name="hhhhhhhhhhhhhhhhhhhhhhhhhhhhhhhhhhhhhhhhhhhhhhhhhhhhhhhhhhhhhh" localSheetId="3">[3]!hhhhhhhhhhhhhhhhhhhhhhhhhhhhhhhhhhhhhhhhhhhhhhhhhhhhhhhhhhhhhh</definedName>
    <definedName name="hhhhhhhhhhhhhhhhhhhhhhhhhhhhhhhhhhhhhhhhhhhhhhhhhhhhhhhhhhhhhh">[3]!hhhhhhhhhhhhhhhhhhhhhhhhhhhhhhhhhhhhhhhhhhhhhhhhhhhhhhhhhhhhhh</definedName>
    <definedName name="hhhhhthhhhthhth" localSheetId="0" hidden="1">{#N/A,#N/A,TRUE,"Лист1";#N/A,#N/A,TRUE,"Лист2";#N/A,#N/A,TRUE,"Лист3"}</definedName>
    <definedName name="hhhhhthhhhthhth" localSheetId="3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htgyghgy" localSheetId="3">[3]!hhtgyghgy</definedName>
    <definedName name="hhtgyghgy">[3]!hhtgyghgy</definedName>
    <definedName name="hj" localSheetId="3">[3]!hj</definedName>
    <definedName name="hj">[3]!hj</definedName>
    <definedName name="hjghhgf" localSheetId="3">[3]!hjghhgf</definedName>
    <definedName name="hjghhgf">[3]!hjghhgf</definedName>
    <definedName name="hjghjgf" localSheetId="3">[3]!hjghjgf</definedName>
    <definedName name="hjghjgf">[3]!hjghjgf</definedName>
    <definedName name="hjhjgfdfs" localSheetId="3">[3]!hjhjgfdfs</definedName>
    <definedName name="hjhjgfdfs">[3]!hjhjgfdfs</definedName>
    <definedName name="hjhjhghgfg" localSheetId="3">[3]!hjhjhghgfg</definedName>
    <definedName name="hjhjhghgfg">[3]!hjhjhghgfg</definedName>
    <definedName name="hjjgjgd" localSheetId="3">[3]!hjjgjgd</definedName>
    <definedName name="hjjgjgd">[3]!hjjgjgd</definedName>
    <definedName name="hjjhjhgfgffds" localSheetId="3">[3]!hjjhjhgfgffds</definedName>
    <definedName name="hjjhjhgfgffds">[3]!hjjhjhgfgffds</definedName>
    <definedName name="hvhgfhgdfgd" localSheetId="3">[3]!hvhgfhgdfgd</definedName>
    <definedName name="hvhgfhgdfgd">[3]!hvhgfhgdfgd</definedName>
    <definedName name="hvjfjghfyufuyg" localSheetId="3">[3]!hvjfjghfyufuyg</definedName>
    <definedName name="hvjfjghfyufuyg">[3]!hvjfjghfyufuyg</definedName>
    <definedName name="hyghggggggggggggggg" localSheetId="0" hidden="1">{#N/A,#N/A,TRUE,"Лист1";#N/A,#N/A,TRUE,"Лист2";#N/A,#N/A,TRUE,"Лист3"}</definedName>
    <definedName name="hyghggggggggggggggg" localSheetId="3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" localSheetId="3">[3]!i</definedName>
    <definedName name="i">[3]!i</definedName>
    <definedName name="iiiiii" localSheetId="3">[3]!iiiiii</definedName>
    <definedName name="iiiiii">[3]!iiiiii</definedName>
    <definedName name="iijjjjjjjjjjjjj" localSheetId="3">[3]!iijjjjjjjjjjjjj</definedName>
    <definedName name="iijjjjjjjjjjjjj">[3]!iijjjjjjjjjjjjj</definedName>
    <definedName name="ijhukjhjkhj" localSheetId="3">[3]!ijhukjhjkhj</definedName>
    <definedName name="ijhukjhjkhj">[3]!ijhukjhjkhj</definedName>
    <definedName name="imuuybrd" localSheetId="3">[3]!imuuybrd</definedName>
    <definedName name="imuuybrd">[3]!imuuybrd</definedName>
    <definedName name="ioiomkjjjjj" localSheetId="3">[3]!ioiomkjjjjj</definedName>
    <definedName name="ioiomkjjjjj">[3]!ioiomkjjjjj</definedName>
    <definedName name="iouhnjvgfcfd" localSheetId="3">[3]!iouhnjvgfcfd</definedName>
    <definedName name="iouhnjvgfcfd">[3]!iouhnjvgfcfd</definedName>
    <definedName name="iouiuyiuyutuyrt" localSheetId="3">[3]!iouiuyiuyutuyrt</definedName>
    <definedName name="iouiuyiuyutuyrt">[3]!iouiuyiuyutuyrt</definedName>
    <definedName name="iounuibuig" localSheetId="3">[3]!iounuibuig</definedName>
    <definedName name="iounuibuig">[3]!iounuibuig</definedName>
    <definedName name="iouyuytytfty" localSheetId="3">[3]!iouyuytytfty</definedName>
    <definedName name="iouyuytytfty">[3]!iouyuytytfty</definedName>
    <definedName name="iuiiiiiiiiiiiiiiiiii" localSheetId="0" hidden="1">{#N/A,#N/A,TRUE,"Лист1";#N/A,#N/A,TRUE,"Лист2";#N/A,#N/A,TRUE,"Лист3"}</definedName>
    <definedName name="iuiiiiiiiiiiiiiiiiii" localSheetId="3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ohjkjk" localSheetId="3">[3]!iuiohjkjk</definedName>
    <definedName name="iuiohjkjk">[3]!iuiohjkjk</definedName>
    <definedName name="iuiuyggggggggggggggggggg" localSheetId="3">[3]!iuiuyggggggggggggggggggg</definedName>
    <definedName name="iuiuyggggggggggggggggggg">[3]!iuiuyggggggggggggggggggg</definedName>
    <definedName name="iuiuytrsgfjh" localSheetId="3">[3]!iuiuytrsgfjh</definedName>
    <definedName name="iuiuytrsgfjh">[3]!iuiuytrsgfjh</definedName>
    <definedName name="iuiytyyfdg" localSheetId="0" hidden="1">{#N/A,#N/A,TRUE,"Лист1";#N/A,#N/A,TRUE,"Лист2";#N/A,#N/A,TRUE,"Лист3"}</definedName>
    <definedName name="iuiytyyfdg" localSheetId="3" hidden="1">{#N/A,#N/A,TRUE,"Лист1";#N/A,#N/A,TRUE,"Лист2";#N/A,#N/A,TRUE,"Лист3"}</definedName>
    <definedName name="iuiytyyfdg" hidden="1">{#N/A,#N/A,TRUE,"Лист1";#N/A,#N/A,TRUE,"Лист2";#N/A,#N/A,TRUE,"Лист3"}</definedName>
    <definedName name="iujjjjjjjjjhjh" localSheetId="3">[3]!iujjjjjjjjjhjh</definedName>
    <definedName name="iujjjjjjjjjhjh">[3]!iujjjjjjjjjhjh</definedName>
    <definedName name="iujjjjjjjjjjjjjjjjjj" localSheetId="3">[3]!iujjjjjjjjjjjjjjjjjj</definedName>
    <definedName name="iujjjjjjjjjjjjjjjjjj">[3]!iujjjjjjjjjjjjjjjjjj</definedName>
    <definedName name="iukjjjjjjjjjjjj" localSheetId="0" hidden="1">{#N/A,#N/A,TRUE,"Лист1";#N/A,#N/A,TRUE,"Лист2";#N/A,#N/A,TRUE,"Лист3"}</definedName>
    <definedName name="iukjjjjjjjjjjjj" localSheetId="3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ukjkjgh" localSheetId="3">[3]!iukjkjgh</definedName>
    <definedName name="iukjkjgh">[3]!iukjkjgh</definedName>
    <definedName name="iuubbbbbbbbbbbb" localSheetId="3">[3]!iuubbbbbbbbbbbb</definedName>
    <definedName name="iuubbbbbbbbbbbb">[3]!iuubbbbbbbbbbbb</definedName>
    <definedName name="iuuhhbvg" localSheetId="3">[3]!iuuhhbvg</definedName>
    <definedName name="iuuhhbvg">[3]!iuuhhbvg</definedName>
    <definedName name="iuuitt" localSheetId="3">[3]!iuuitt</definedName>
    <definedName name="iuuitt">[3]!iuuitt</definedName>
    <definedName name="iuuiyyttyty" localSheetId="3">[3]!iuuiyyttyty</definedName>
    <definedName name="iuuiyyttyty">[3]!iuuiyyttyty</definedName>
    <definedName name="iuuuuuuuuuuuuuuuu" localSheetId="3">[3]!iuuuuuuuuuuuuuuuu</definedName>
    <definedName name="iuuuuuuuuuuuuuuuu">[3]!iuuuuuuuuuuuuuuuu</definedName>
    <definedName name="iuuuuuuuuuuuuuuuuuuu" localSheetId="3">[3]!iuuuuuuuuuuuuuuuuuuu</definedName>
    <definedName name="iuuuuuuuuuuuuuuuuuuu">[3]!iuuuuuuuuuuuuuuuuuuu</definedName>
    <definedName name="iuuyyyyyyyyyyyyyyy" localSheetId="3">[3]!iuuyyyyyyyyyyyyyyy</definedName>
    <definedName name="iuuyyyyyyyyyyyyyyy">[3]!iuuyyyyyyyyyyyyyyy</definedName>
    <definedName name="iyuuytvt" localSheetId="0" hidden="1">{#N/A,#N/A,TRUE,"Лист1";#N/A,#N/A,TRUE,"Лист2";#N/A,#N/A,TRUE,"Лист3"}</definedName>
    <definedName name="iyuuytvt" localSheetId="3" hidden="1">{#N/A,#N/A,TRUE,"Лист1";#N/A,#N/A,TRUE,"Лист2";#N/A,#N/A,TRUE,"Лист3"}</definedName>
    <definedName name="iyuuytvt" hidden="1">{#N/A,#N/A,TRUE,"Лист1";#N/A,#N/A,TRUE,"Лист2";#N/A,#N/A,TRUE,"Лист3"}</definedName>
    <definedName name="jbnbvggggggggggggggg" localSheetId="3">[3]!jbnbvggggggggggggggg</definedName>
    <definedName name="jbnbvggggggggggggggg">[3]!jbnbvggggggggggggggg</definedName>
    <definedName name="jghghfd" localSheetId="3">[3]!jghghfd</definedName>
    <definedName name="jghghfd">[3]!jghghfd</definedName>
    <definedName name="jgjhgd" localSheetId="3">[3]!jgjhgd</definedName>
    <definedName name="jgjhgd">[3]!jgjhgd</definedName>
    <definedName name="jhfgfs" localSheetId="0" hidden="1">{#N/A,#N/A,TRUE,"Лист1";#N/A,#N/A,TRUE,"Лист2";#N/A,#N/A,TRUE,"Лист3"}</definedName>
    <definedName name="jhfgfs" localSheetId="3" hidden="1">{#N/A,#N/A,TRUE,"Лист1";#N/A,#N/A,TRUE,"Лист2";#N/A,#N/A,TRUE,"Лист3"}</definedName>
    <definedName name="jhfgfs" hidden="1">{#N/A,#N/A,TRUE,"Лист1";#N/A,#N/A,TRUE,"Лист2";#N/A,#N/A,TRUE,"Лист3"}</definedName>
    <definedName name="jhfghfyu" localSheetId="3">[3]!jhfghfyu</definedName>
    <definedName name="jhfghfyu">[3]!jhfghfyu</definedName>
    <definedName name="jhfghgfgfgfdfs" localSheetId="0" hidden="1">{#N/A,#N/A,TRUE,"Лист1";#N/A,#N/A,TRUE,"Лист2";#N/A,#N/A,TRUE,"Лист3"}</definedName>
    <definedName name="jhfghgfgfgfdfs" localSheetId="3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ghfd" localSheetId="3">[3]!jhghfd</definedName>
    <definedName name="jhghfd">[3]!jhghfd</definedName>
    <definedName name="jhghjf" localSheetId="3">[3]!jhghjf</definedName>
    <definedName name="jhghjf">[3]!jhghjf</definedName>
    <definedName name="jhhgfddfs" localSheetId="3">[3]!jhhgfddfs</definedName>
    <definedName name="jhhgfddfs">[3]!jhhgfddfs</definedName>
    <definedName name="jhhgjhgf" localSheetId="3">[3]!jhhgjhgf</definedName>
    <definedName name="jhhgjhgf">[3]!jhhgjhgf</definedName>
    <definedName name="jhhhjhgghg" localSheetId="3">[3]!jhhhjhgghg</definedName>
    <definedName name="jhhhjhgghg">[3]!jhhhjhgghg</definedName>
    <definedName name="jhhjgkjgl" localSheetId="3">[3]!jhhjgkjgl</definedName>
    <definedName name="jhhjgkjgl">[3]!jhhjgkjgl</definedName>
    <definedName name="jhjgfghf" localSheetId="3">[3]!jhjgfghf</definedName>
    <definedName name="jhjgfghf">[3]!jhjgfghf</definedName>
    <definedName name="jhjgjgh" localSheetId="3">[3]!jhjgjgh</definedName>
    <definedName name="jhjgjgh">[3]!jhjgjgh</definedName>
    <definedName name="jhjhf" localSheetId="3">[3]!jhjhf</definedName>
    <definedName name="jhjhf">[3]!jhjhf</definedName>
    <definedName name="jhjhjhjggggggggggggg" localSheetId="3">[3]!jhjhjhjggggggggggggg</definedName>
    <definedName name="jhjhjhjggggggggggggg">[3]!jhjhjhjggggggggggggg</definedName>
    <definedName name="jhjhyyyyyyyyyyyyyy" localSheetId="3">[3]!jhjhyyyyyyyyyyyyyy</definedName>
    <definedName name="jhjhyyyyyyyyyyyyyy">[3]!jhjhyyyyyyyyyyyyyy</definedName>
    <definedName name="jhjjhhhhhh" localSheetId="3">[3]!jhjjhhhhhh</definedName>
    <definedName name="jhjjhhhhhh">[3]!jhjjhhhhhh</definedName>
    <definedName name="jhjkghgdd" localSheetId="3">[3]!jhjkghgdd</definedName>
    <definedName name="jhjkghgdd">[3]!jhjkghgdd</definedName>
    <definedName name="jhjytyyyyyyyyyyyyyyyy" localSheetId="0" hidden="1">{#N/A,#N/A,TRUE,"Лист1";#N/A,#N/A,TRUE,"Лист2";#N/A,#N/A,TRUE,"Лист3"}</definedName>
    <definedName name="jhjytyyyyyyyyyyyyyyyy" localSheetId="3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khjghfg" localSheetId="3">[3]!jhkhjghfg</definedName>
    <definedName name="jhkhjghfg">[3]!jhkhjghfg</definedName>
    <definedName name="jhkjhjhg" localSheetId="3">[3]!jhkjhjhg</definedName>
    <definedName name="jhkjhjhg">[3]!jhkjhjhg</definedName>
    <definedName name="jhtjgyt" localSheetId="0" hidden="1">{#N/A,#N/A,TRUE,"Лист1";#N/A,#N/A,TRUE,"Лист2";#N/A,#N/A,TRUE,"Лист3"}</definedName>
    <definedName name="jhtjgyt" localSheetId="3" hidden="1">{#N/A,#N/A,TRUE,"Лист1";#N/A,#N/A,TRUE,"Лист2";#N/A,#N/A,TRUE,"Лист3"}</definedName>
    <definedName name="jhtjgyt" hidden="1">{#N/A,#N/A,TRUE,"Лист1";#N/A,#N/A,TRUE,"Лист2";#N/A,#N/A,TRUE,"Лист3"}</definedName>
    <definedName name="jhujghj" localSheetId="3">[3]!jhujghj</definedName>
    <definedName name="jhujghj">[3]!jhujghj</definedName>
    <definedName name="jhujy" localSheetId="3">[3]!jhujy</definedName>
    <definedName name="jhujy">[3]!jhujy</definedName>
    <definedName name="jhy" localSheetId="3">[3]!jhy</definedName>
    <definedName name="jhy">[3]!jhy</definedName>
    <definedName name="jjhjgjhfg" localSheetId="3">[3]!jjhjgjhfg</definedName>
    <definedName name="jjhjgjhfg">[3]!jjhjgjhfg</definedName>
    <definedName name="jjhjhhhhhhhhhhhhhhh" localSheetId="3">[3]!jjhjhhhhhhhhhhhhhhh</definedName>
    <definedName name="jjhjhhhhhhhhhhhhhhh">[3]!jjhjhhhhhhhhhhhhhhh</definedName>
    <definedName name="jjjjjjjj" localSheetId="3">[3]!jjjjjjjj</definedName>
    <definedName name="jjjjjjjj">[3]!jjjjjjjj</definedName>
    <definedName name="jjkjhhgffd" localSheetId="3">[3]!jjkjhhgffd</definedName>
    <definedName name="jjkjhhgffd">[3]!jjkjhhgffd</definedName>
    <definedName name="jkbvbcdxd" localSheetId="3">[3]!jkbvbcdxd</definedName>
    <definedName name="jkbvbcdxd">[3]!jkbvbcdxd</definedName>
    <definedName name="jkhffddds" localSheetId="0" hidden="1">{#N/A,#N/A,TRUE,"Лист1";#N/A,#N/A,TRUE,"Лист2";#N/A,#N/A,TRUE,"Лист3"}</definedName>
    <definedName name="jkhffddds" localSheetId="3" hidden="1">{#N/A,#N/A,TRUE,"Лист1";#N/A,#N/A,TRUE,"Лист2";#N/A,#N/A,TRUE,"Лист3"}</definedName>
    <definedName name="jkhffddds" hidden="1">{#N/A,#N/A,TRUE,"Лист1";#N/A,#N/A,TRUE,"Лист2";#N/A,#N/A,TRUE,"Лист3"}</definedName>
    <definedName name="jkhujygytf" localSheetId="3">[3]!jkhujygytf</definedName>
    <definedName name="jkhujygytf">[3]!jkhujygytf</definedName>
    <definedName name="jkkjhgj" localSheetId="0" hidden="1">{#N/A,#N/A,TRUE,"Лист1";#N/A,#N/A,TRUE,"Лист2";#N/A,#N/A,TRUE,"Лист3"}</definedName>
    <definedName name="jkkjhgj" localSheetId="3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0" hidden="1">{#N/A,#N/A,TRUE,"Лист1";#N/A,#N/A,TRUE,"Лист2";#N/A,#N/A,TRUE,"Лист3"}</definedName>
    <definedName name="jnkjjjjjjjjjjjjjjjjjjjj" localSheetId="3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0" hidden="1">{#N/A,#N/A,TRUE,"Лист1";#N/A,#N/A,TRUE,"Лист2";#N/A,#N/A,TRUE,"Лист3"}</definedName>
    <definedName name="juhghg" localSheetId="3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 localSheetId="3">[3]!jujhghgcvgfxc</definedName>
    <definedName name="jujhghgcvgfxc">[3]!jujhghgcvgfxc</definedName>
    <definedName name="jyihtg" localSheetId="3">[3]!jyihtg</definedName>
    <definedName name="jyihtg">[3]!jyihtg</definedName>
    <definedName name="jyuytvbyvtvfr" localSheetId="0" hidden="1">{#N/A,#N/A,TRUE,"Лист1";#N/A,#N/A,TRUE,"Лист2";#N/A,#N/A,TRUE,"Лист3"}</definedName>
    <definedName name="jyuytvbyvtvfr" localSheetId="3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" localSheetId="3">[3]!k</definedName>
    <definedName name="k">[3]!k</definedName>
    <definedName name="khjkhjghf" localSheetId="0" hidden="1">{#N/A,#N/A,TRUE,"Лист1";#N/A,#N/A,TRUE,"Лист2";#N/A,#N/A,TRUE,"Лист3"}</definedName>
    <definedName name="khjkhjghf" localSheetId="3" hidden="1">{#N/A,#N/A,TRUE,"Лист1";#N/A,#N/A,TRUE,"Лист2";#N/A,#N/A,TRUE,"Лист3"}</definedName>
    <definedName name="khjkhjghf" hidden="1">{#N/A,#N/A,TRUE,"Лист1";#N/A,#N/A,TRUE,"Лист2";#N/A,#N/A,TRUE,"Лист3"}</definedName>
    <definedName name="kiuytte" localSheetId="3">[3]!kiuytte</definedName>
    <definedName name="kiuytte">[3]!kiuytte</definedName>
    <definedName name="kj" localSheetId="0" hidden="1">{#N/A,#N/A,TRUE,"Лист1";#N/A,#N/A,TRUE,"Лист2";#N/A,#N/A,TRUE,"Лист3"}</definedName>
    <definedName name="kj" localSheetId="3" hidden="1">{#N/A,#N/A,TRUE,"Лист1";#N/A,#N/A,TRUE,"Лист2";#N/A,#N/A,TRUE,"Лист3"}</definedName>
    <definedName name="kj" hidden="1">{#N/A,#N/A,TRUE,"Лист1";#N/A,#N/A,TRUE,"Лист2";#N/A,#N/A,TRUE,"Лист3"}</definedName>
    <definedName name="kjhhgfgfs" localSheetId="3">[3]!kjhhgfgfs</definedName>
    <definedName name="kjhhgfgfs">[3]!kjhhgfgfs</definedName>
    <definedName name="kjhiuh" localSheetId="3">[3]!kjhiuh</definedName>
    <definedName name="kjhiuh">[3]!kjhiuh</definedName>
    <definedName name="kjhjhgggggggggggggg" localSheetId="3">[3]!kjhjhgggggggggggggg</definedName>
    <definedName name="kjhjhgggggggggggggg">[3]!kjhjhgggggggggggggg</definedName>
    <definedName name="kjhjhhjgfd" localSheetId="3">[3]!kjhjhhjgfd</definedName>
    <definedName name="kjhjhhjgfd">[3]!kjhjhhjgfd</definedName>
    <definedName name="kjhkghgggggggggggg" localSheetId="3">[3]!kjhkghgggggggggggg</definedName>
    <definedName name="kjhkghgggggggggggg">[3]!kjhkghgggggggggggg</definedName>
    <definedName name="kjhkjhjggh" localSheetId="3">[3]!kjhkjhjggh</definedName>
    <definedName name="kjhkjhjggh">[3]!kjhkjhjggh</definedName>
    <definedName name="kjhmnmfg" localSheetId="3">[3]!kjhmnmfg</definedName>
    <definedName name="kjhmnmfg">[3]!kjhmnmfg</definedName>
    <definedName name="kjhvvvvvvvvvvvvvvvvv" localSheetId="0" hidden="1">{#N/A,#N/A,TRUE,"Лист1";#N/A,#N/A,TRUE,"Лист2";#N/A,#N/A,TRUE,"Лист3"}</definedName>
    <definedName name="kjhvvvvvvvvvvvvvvvvv" localSheetId="3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hghftyfy" localSheetId="3">[3]!kjjhghftyfy</definedName>
    <definedName name="kjjhghftyfy">[3]!kjjhghftyfy</definedName>
    <definedName name="kjjhjhghgh" localSheetId="3">[3]!kjjhjhghgh</definedName>
    <definedName name="kjjhjhghgh">[3]!kjjhjhghgh</definedName>
    <definedName name="kjjjjjhhhhhhhhhhhhh" localSheetId="0" hidden="1">{#N/A,#N/A,TRUE,"Лист1";#N/A,#N/A,TRUE,"Лист2";#N/A,#N/A,TRUE,"Лист3"}</definedName>
    <definedName name="kjjjjjhhhhhhhhhhhhh" localSheetId="3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jkhgf" localSheetId="3">[3]!kjjkhgf</definedName>
    <definedName name="kjjkhgf">[3]!kjjkhgf</definedName>
    <definedName name="kjjkkjhjhgjhg" localSheetId="3">[3]!kjjkkjhjhgjhg</definedName>
    <definedName name="kjjkkjhjhgjhg">[3]!kjjkkjhjhgjhg</definedName>
    <definedName name="kjjyhjhuyh" localSheetId="3">[3]!kjjyhjhuyh</definedName>
    <definedName name="kjjyhjhuyh">[3]!kjjyhjhuyh</definedName>
    <definedName name="kjkhj" localSheetId="3">[3]!kjkhj</definedName>
    <definedName name="kjkhj">[3]!kjkhj</definedName>
    <definedName name="kjkhjkjhgh" localSheetId="0" hidden="1">{#N/A,#N/A,TRUE,"Лист1";#N/A,#N/A,TRUE,"Лист2";#N/A,#N/A,TRUE,"Лист3"}</definedName>
    <definedName name="kjkhjkjhgh" localSheetId="3" hidden="1">{#N/A,#N/A,TRUE,"Лист1";#N/A,#N/A,TRUE,"Лист2";#N/A,#N/A,TRUE,"Лист3"}</definedName>
    <definedName name="kjkhjkjhgh" hidden="1">{#N/A,#N/A,TRUE,"Лист1";#N/A,#N/A,TRUE,"Лист2";#N/A,#N/A,TRUE,"Лист3"}</definedName>
    <definedName name="kjkhkjhjcx" localSheetId="3">[3]!kjkhkjhjcx</definedName>
    <definedName name="kjkhkjhjcx">[3]!kjkhkjhjcx</definedName>
    <definedName name="kjkjhjhjhghgf" localSheetId="0" hidden="1">{#N/A,#N/A,TRUE,"Лист1";#N/A,#N/A,TRUE,"Лист2";#N/A,#N/A,TRUE,"Лист3"}</definedName>
    <definedName name="kjkjhjhjhghgf" localSheetId="3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jkjhjjjjjjjjjjjjjjjjj" localSheetId="3">[3]!kjkjhjjjjjjjjjjjjjjjjj</definedName>
    <definedName name="kjkjhjjjjjjjjjjjjjjjjj">[3]!kjkjhjjjjjjjjjjjjjjjjj</definedName>
    <definedName name="kjkjjhhgfgfdds" localSheetId="3">[3]!kjkjjhhgfgfdds</definedName>
    <definedName name="kjkjjhhgfgfdds">[3]!kjkjjhhgfgfdds</definedName>
    <definedName name="kjkjjjjjjjjjjjjjjjj" localSheetId="3">[3]!kjkjjjjjjjjjjjjjjjj</definedName>
    <definedName name="kjkjjjjjjjjjjjjjjjj">[3]!kjkjjjjjjjjjjjjjjjj</definedName>
    <definedName name="kjlkji" localSheetId="3">[3]!kjlkji</definedName>
    <definedName name="kjlkji">[3]!kjlkji</definedName>
    <definedName name="kjlkjkhghjfgf" localSheetId="3">[3]!kjlkjkhghjfgf</definedName>
    <definedName name="kjlkjkhghjfgf">[3]!kjlkjkhghjfgf</definedName>
    <definedName name="kjmnmbn" localSheetId="3">[3]!kjmnmbn</definedName>
    <definedName name="kjmnmbn">[3]!kjmnmbn</definedName>
    <definedName name="kjuiuuuuuuuuuuuuuuu" localSheetId="3">[3]!kjuiuuuuuuuuuuuuuuu</definedName>
    <definedName name="kjuiuuuuuuuuuuuuuuu">[3]!kjuiuuuuuuuuuuuuuuu</definedName>
    <definedName name="kjuiyyyyyyyyyyyyyyyyyy" localSheetId="3">[3]!kjuiyyyyyyyyyyyyyyyyyy</definedName>
    <definedName name="kjuiyyyyyyyyyyyyyyyyyy">[3]!kjuiyyyyyyyyyyyyyyyyyy</definedName>
    <definedName name="kjykhjy" localSheetId="3">[3]!kjykhjy</definedName>
    <definedName name="kjykhjy">[3]!kjykhjy</definedName>
    <definedName name="kkkkkkkkkkkkkkkk" localSheetId="3">[3]!kkkkkkkkkkkkkkkk</definedName>
    <definedName name="kkkkkkkkkkkkkkkk">[3]!kkkkkkkkkkkkkkkk</definedName>
    <definedName name="kkljkjjjjjjjjjjjjj" localSheetId="3">[3]!kkljkjjjjjjjjjjjjj</definedName>
    <definedName name="kkljkjjjjjjjjjjjjj">[3]!kkljkjjjjjjjjjjjjj</definedName>
    <definedName name="kljhjkghv" localSheetId="0" hidden="1">{#N/A,#N/A,TRUE,"Лист1";#N/A,#N/A,TRUE,"Лист2";#N/A,#N/A,TRUE,"Лист3"}</definedName>
    <definedName name="kljhjkghv" localSheetId="3" hidden="1">{#N/A,#N/A,TRUE,"Лист1";#N/A,#N/A,TRUE,"Лист2";#N/A,#N/A,TRUE,"Лист3"}</definedName>
    <definedName name="kljhjkghv" hidden="1">{#N/A,#N/A,TRUE,"Лист1";#N/A,#N/A,TRUE,"Лист2";#N/A,#N/A,TRUE,"Лист3"}</definedName>
    <definedName name="kljjhgfhg" localSheetId="3">[3]!kljjhgfhg</definedName>
    <definedName name="kljjhgfhg">[3]!kljjhgfhg</definedName>
    <definedName name="klkjkjhhffdx" localSheetId="3">[3]!klkjkjhhffdx</definedName>
    <definedName name="klkjkjhhffdx">[3]!klkjkjhhffdx</definedName>
    <definedName name="klljjjhjgghf" localSheetId="0" hidden="1">{#N/A,#N/A,TRUE,"Лист1";#N/A,#N/A,TRUE,"Лист2";#N/A,#N/A,TRUE,"Лист3"}</definedName>
    <definedName name="klljjjhjgghf" localSheetId="3" hidden="1">{#N/A,#N/A,TRUE,"Лист1";#N/A,#N/A,TRUE,"Лист2";#N/A,#N/A,TRUE,"Лист3"}</definedName>
    <definedName name="klljjjhjgghf" hidden="1">{#N/A,#N/A,TRUE,"Лист1";#N/A,#N/A,TRUE,"Лист2";#N/A,#N/A,TRUE,"Лист3"}</definedName>
    <definedName name="kmnjnj" localSheetId="3">[3]!kmnjnj</definedName>
    <definedName name="kmnjnj">[3]!kmnjnj</definedName>
    <definedName name="knkn.n." localSheetId="3">[3]!knkn.n.</definedName>
    <definedName name="knkn.n.">[3]!knkn.n.</definedName>
    <definedName name="KorQnt">[5]Параметры!$B$5</definedName>
    <definedName name="KotList">[5]Лист!$A$260</definedName>
    <definedName name="KotQnt">[5]Лист!$B$261</definedName>
    <definedName name="kuykjhjkhy" localSheetId="3">[3]!kuykjhjkhy</definedName>
    <definedName name="kuykjhjkhy">[3]!kuykjhjkhy</definedName>
    <definedName name="likuih" localSheetId="0" hidden="1">{#N/A,#N/A,TRUE,"Лист1";#N/A,#N/A,TRUE,"Лист2";#N/A,#N/A,TRUE,"Лист3"}</definedName>
    <definedName name="likuih" localSheetId="3" hidden="1">{#N/A,#N/A,TRUE,"Лист1";#N/A,#N/A,TRUE,"Лист2";#N/A,#N/A,TRUE,"Лист3"}</definedName>
    <definedName name="likuih" hidden="1">{#N/A,#N/A,TRUE,"Лист1";#N/A,#N/A,TRUE,"Лист2";#N/A,#N/A,TRUE,"Лист3"}</definedName>
    <definedName name="lkjjjjjjjjjjjj" localSheetId="3">[3]!lkjjjjjjjjjjjj</definedName>
    <definedName name="lkjjjjjjjjjjjj">[3]!lkjjjjjjjjjjjj</definedName>
    <definedName name="lkjklhjkghjffgd" localSheetId="3">[3]!lkjklhjkghjffgd</definedName>
    <definedName name="lkjklhjkghjffgd">[3]!lkjklhjkghjffgd</definedName>
    <definedName name="lkjkljhjkjhghjfg" localSheetId="3">[3]!lkjkljhjkjhghjfg</definedName>
    <definedName name="lkjkljhjkjhghjfg">[3]!lkjkljhjkjhghjfg</definedName>
    <definedName name="lkkkkkkkkkkkkkk" localSheetId="3">[3]!lkkkkkkkkkkkkkk</definedName>
    <definedName name="lkkkkkkkkkkkkkk">[3]!lkkkkkkkkkkkkkk</definedName>
    <definedName name="lkkljhhggtg" localSheetId="0" hidden="1">{#N/A,#N/A,TRUE,"Лист1";#N/A,#N/A,TRUE,"Лист2";#N/A,#N/A,TRUE,"Лист3"}</definedName>
    <definedName name="lkkljhhggtg" localSheetId="3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hjhghggf" localSheetId="3">[3]!lkljhjhghggf</definedName>
    <definedName name="lkljhjhghggf">[3]!lkljhjhghggf</definedName>
    <definedName name="lkljkjhjhggfdgf" localSheetId="0" hidden="1">{#N/A,#N/A,TRUE,"Лист1";#N/A,#N/A,TRUE,"Лист2";#N/A,#N/A,TRUE,"Лист3"}</definedName>
    <definedName name="lkljkjhjhggfdgf" localSheetId="3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lkljkjhjkjh" localSheetId="3">[3]!lkljkjhjkjh</definedName>
    <definedName name="lkljkjhjkjh">[3]!lkljkjhjkjh</definedName>
    <definedName name="lklkjkjhjhfg" localSheetId="3">[3]!lklkjkjhjhfg</definedName>
    <definedName name="lklkjkjhjhfg">[3]!lklkjkjhjhfg</definedName>
    <definedName name="lklkkllk" localSheetId="3">[3]!lklkkllk</definedName>
    <definedName name="lklkkllk">[3]!lklkkllk</definedName>
    <definedName name="lklkljkhjhgh" localSheetId="3">[3]!lklkljkhjhgh</definedName>
    <definedName name="lklkljkhjhgh">[3]!lklkljkhjhgh</definedName>
    <definedName name="lklklkjkj" localSheetId="3">[3]!lklklkjkj</definedName>
    <definedName name="lklklkjkj">[3]!lklklkjkj</definedName>
    <definedName name="lllllll" localSheetId="3">[3]!lllllll</definedName>
    <definedName name="lllllll">[3]!lllllll</definedName>
    <definedName name="mhgg" localSheetId="3">[3]!mhgg</definedName>
    <definedName name="mhgg">[3]!mhgg</definedName>
    <definedName name="mhyt" localSheetId="0" hidden="1">{#N/A,#N/A,TRUE,"Лист1";#N/A,#N/A,TRUE,"Лист2";#N/A,#N/A,TRUE,"Лист3"}</definedName>
    <definedName name="mhyt" localSheetId="3" hidden="1">{#N/A,#N/A,TRUE,"Лист1";#N/A,#N/A,TRUE,"Лист2";#N/A,#N/A,TRUE,"Лист3"}</definedName>
    <definedName name="mhyt" hidden="1">{#N/A,#N/A,TRUE,"Лист1";#N/A,#N/A,TRUE,"Лист2";#N/A,#N/A,TRUE,"Лист3"}</definedName>
    <definedName name="mjghggggggggggggg" localSheetId="3">[3]!mjghggggggggggggg</definedName>
    <definedName name="mjghggggggggggggg">[3]!mjghggggggggggggg</definedName>
    <definedName name="mjhhhhhujy" localSheetId="3">[3]!mjhhhhhujy</definedName>
    <definedName name="mjhhhhhujy">[3]!mjhhhhhujy</definedName>
    <definedName name="mjhuiy" localSheetId="0" hidden="1">{#N/A,#N/A,TRUE,"Лист1";#N/A,#N/A,TRUE,"Лист2";#N/A,#N/A,TRUE,"Лист3"}</definedName>
    <definedName name="mjhuiy" localSheetId="3" hidden="1">{#N/A,#N/A,TRUE,"Лист1";#N/A,#N/A,TRUE,"Лист2";#N/A,#N/A,TRUE,"Лист3"}</definedName>
    <definedName name="mjhuiy" hidden="1">{#N/A,#N/A,TRUE,"Лист1";#N/A,#N/A,TRUE,"Лист2";#N/A,#N/A,TRUE,"Лист3"}</definedName>
    <definedName name="mjnnnnnnnnnnnnnnkjnmh" localSheetId="3">[3]!mjnnnnnnnnnnnnnnkjnmh</definedName>
    <definedName name="mjnnnnnnnnnnnnnnkjnmh">[3]!mjnnnnnnnnnnnnnnkjnmh</definedName>
    <definedName name="mjujy" localSheetId="3">[3]!mjujy</definedName>
    <definedName name="mjujy">[3]!mjujy</definedName>
    <definedName name="mnbhjf" localSheetId="3">[3]!mnbhjf</definedName>
    <definedName name="mnbhjf">[3]!mnbhjf</definedName>
    <definedName name="mnghr" localSheetId="3">[3]!mnghr</definedName>
    <definedName name="mnghr">[3]!mnghr</definedName>
    <definedName name="mnmbnvb" localSheetId="3">[3]!mnmbnvb</definedName>
    <definedName name="mnmbnvb">[3]!mnmbnvb</definedName>
    <definedName name="mnnjjjjjjjjjjjjj" localSheetId="0" hidden="1">{#N/A,#N/A,TRUE,"Лист1";#N/A,#N/A,TRUE,"Лист2";#N/A,#N/A,TRUE,"Лист3"}</definedName>
    <definedName name="mnnjjjjjjjjjjjjj" localSheetId="3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" localSheetId="3">[3]!n</definedName>
    <definedName name="n">[3]!n</definedName>
    <definedName name="NasPotrEE">[5]Параметры!$B$10</definedName>
    <definedName name="NasPotrEEList">[5]Лист!$A$150</definedName>
    <definedName name="nbbcbvx" localSheetId="3">[3]!nbbcbvx</definedName>
    <definedName name="nbbcbvx">[3]!nbbcbvx</definedName>
    <definedName name="nbbvgf" localSheetId="0" hidden="1">{#N/A,#N/A,TRUE,"Лист1";#N/A,#N/A,TRUE,"Лист2";#N/A,#N/A,TRUE,"Лист3"}</definedName>
    <definedName name="nbbvgf" localSheetId="3" hidden="1">{#N/A,#N/A,TRUE,"Лист1";#N/A,#N/A,TRUE,"Лист2";#N/A,#N/A,TRUE,"Лист3"}</definedName>
    <definedName name="nbbvgf" hidden="1">{#N/A,#N/A,TRUE,"Лист1";#N/A,#N/A,TRUE,"Лист2";#N/A,#N/A,TRUE,"Лист3"}</definedName>
    <definedName name="nbghhhhhhhhhhhhhhhhhhhhhh" localSheetId="3">[3]!nbghhhhhhhhhhhhhhhhhhhhhh</definedName>
    <definedName name="nbghhhhhhhhhhhhhhhhhhhhhh">[3]!nbghhhhhhhhhhhhhhhhhhhhhh</definedName>
    <definedName name="nbhggggggggggggg" localSheetId="3">[3]!nbhggggggggggggg</definedName>
    <definedName name="nbhggggggggggggg">[3]!nbhggggggggggggg</definedName>
    <definedName name="nbhgggggggggggggggg" localSheetId="3">[3]!nbhgggggggggggggggg</definedName>
    <definedName name="nbhgggggggggggggggg">[3]!nbhgggggggggggggggg</definedName>
    <definedName name="nbhhhhhhhhhhhhhhhh" localSheetId="3">[3]!nbhhhhhhhhhhhhhhhh</definedName>
    <definedName name="nbhhhhhhhhhhhhhhhh">[3]!nbhhhhhhhhhhhhhhhh</definedName>
    <definedName name="nbjhgy" localSheetId="3">[3]!nbjhgy</definedName>
    <definedName name="nbjhgy">[3]!nbjhgy</definedName>
    <definedName name="nbnbbnvbnvvcvbcvc" localSheetId="3">[3]!nbnbbnvbnvvcvbcvc</definedName>
    <definedName name="nbnbbnvbnvvcvbcvc">[3]!nbnbbnvbnvvcvbcvc</definedName>
    <definedName name="nbnbfders" localSheetId="3">[3]!nbnbfders</definedName>
    <definedName name="nbnbfders">[3]!nbnbfders</definedName>
    <definedName name="nbnvnbfgdsdfs" localSheetId="3">[3]!nbnvnbfgdsdfs</definedName>
    <definedName name="nbnvnbfgdsdfs">[3]!nbnvnbfgdsdfs</definedName>
    <definedName name="nbvbnfddddddddddddddddddd" localSheetId="3">[3]!nbvbnfddddddddddddddddddd</definedName>
    <definedName name="nbvbnfddddddddddddddddddd">[3]!nbvbnfddddddddddddddddddd</definedName>
    <definedName name="nbvgfhcf" localSheetId="3">[3]!nbvgfhcf</definedName>
    <definedName name="nbvgfhcf">[3]!nbvgfhcf</definedName>
    <definedName name="nbvgggggggggggggggggg" localSheetId="0" hidden="1">{#N/A,#N/A,TRUE,"Лист1";#N/A,#N/A,TRUE,"Лист2";#N/A,#N/A,TRUE,"Лист3"}</definedName>
    <definedName name="nbvgggggggggggggggggg" localSheetId="3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bvghfgdx" localSheetId="3">[3]!nbvghfgdx</definedName>
    <definedName name="nbvghfgdx">[3]!nbvghfgdx</definedName>
    <definedName name="nfgjn" localSheetId="3">[3]!nfgjn</definedName>
    <definedName name="nfgjn">[3]!nfgjn</definedName>
    <definedName name="nghf" localSheetId="3">[3]!nghf</definedName>
    <definedName name="nghf">[3]!nghf</definedName>
    <definedName name="nghjk" localSheetId="3">[3]!nghjk</definedName>
    <definedName name="nghjk">[3]!nghjk</definedName>
    <definedName name="nhghfgfgf" localSheetId="3">[3]!nhghfgfgf</definedName>
    <definedName name="nhghfgfgf">[3]!nhghfgfgf</definedName>
    <definedName name="nhguy" localSheetId="0" hidden="1">{#N/A,#N/A,TRUE,"Лист1";#N/A,#N/A,TRUE,"Лист2";#N/A,#N/A,TRUE,"Лист3"}</definedName>
    <definedName name="nhguy" localSheetId="3" hidden="1">{#N/A,#N/A,TRUE,"Лист1";#N/A,#N/A,TRUE,"Лист2";#N/A,#N/A,TRUE,"Лист3"}</definedName>
    <definedName name="nhguy" hidden="1">{#N/A,#N/A,TRUE,"Лист1";#N/A,#N/A,TRUE,"Лист2";#N/A,#N/A,TRUE,"Лист3"}</definedName>
    <definedName name="njhgyhjftxcdfxnkl" localSheetId="3">[3]!njhgyhjftxcdfxnkl</definedName>
    <definedName name="njhgyhjftxcdfxnkl">[3]!njhgyhjftxcdfxnkl</definedName>
    <definedName name="njhhhhhhhhhhhhhd" localSheetId="3">[3]!njhhhhhhhhhhhhhd</definedName>
    <definedName name="njhhhhhhhhhhhhhd">[3]!njhhhhhhhhhhhhhd</definedName>
    <definedName name="njkhgjhghfhg" localSheetId="0" hidden="1">{#N/A,#N/A,TRUE,"Лист1";#N/A,#N/A,TRUE,"Лист2";#N/A,#N/A,TRUE,"Лист3"}</definedName>
    <definedName name="njkhgjhghfhg" localSheetId="3" hidden="1">{#N/A,#N/A,TRUE,"Лист1";#N/A,#N/A,TRUE,"Лист2";#N/A,#N/A,TRUE,"Лист3"}</definedName>
    <definedName name="njkhgjhghfhg" hidden="1">{#N/A,#N/A,TRUE,"Лист1";#N/A,#N/A,TRUE,"Лист2";#N/A,#N/A,TRUE,"Лист3"}</definedName>
    <definedName name="nkjgyuff" localSheetId="3">[3]!nkjgyuff</definedName>
    <definedName name="nkjgyuff">[3]!nkjgyuff</definedName>
    <definedName name="nmbhhhhhhhhhhhhhhhhhhhh" localSheetId="3">[3]!nmbhhhhhhhhhhhhhhhhhhhh</definedName>
    <definedName name="nmbhhhhhhhhhhhhhhhhhhhh">[3]!nmbhhhhhhhhhhhhhhhhhhhh</definedName>
    <definedName name="nmbnbnc" localSheetId="3">[3]!nmbnbnc</definedName>
    <definedName name="nmbnbnc">[3]!nmbnbnc</definedName>
    <definedName name="nmmbnbv" localSheetId="3">[3]!nmmbnbv</definedName>
    <definedName name="nmmbnbv">[3]!nmmbnbv</definedName>
    <definedName name="nnngggggggggggggggggggggggggg" localSheetId="0" hidden="1">{#N/A,#N/A,TRUE,"Лист1";#N/A,#N/A,TRUE,"Лист2";#N/A,#N/A,TRUE,"Лист3"}</definedName>
    <definedName name="nnngggggggggggggggggggggggggg" localSheetId="3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ipiuojhkh" localSheetId="3">[3]!oiipiuojhkh</definedName>
    <definedName name="oiipiuojhkh">[3]!oiipiuojhkh</definedName>
    <definedName name="oijjjjjjjjjjjjjj" localSheetId="0" hidden="1">{#N/A,#N/A,TRUE,"Лист1";#N/A,#N/A,TRUE,"Лист2";#N/A,#N/A,TRUE,"Лист3"}</definedName>
    <definedName name="oijjjjjjjjjjjjjj" localSheetId="3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jnhvfgc" localSheetId="3">[3]!oijnhvfgc</definedName>
    <definedName name="oijnhvfgc">[3]!oijnhvfgc</definedName>
    <definedName name="oikjjjjjjjjjjjjjjjjjjjjjjjj" localSheetId="3">[3]!oikjjjjjjjjjjjjjjjjjjjjjjjj</definedName>
    <definedName name="oikjjjjjjjjjjjjjjjjjjjjjjjj">[3]!oikjjjjjjjjjjjjjjjjjjjjjjjj</definedName>
    <definedName name="oikjkjjkn" localSheetId="3">[3]!oikjkjjkn</definedName>
    <definedName name="oikjkjjkn">[3]!oikjkjjkn</definedName>
    <definedName name="oikkkkkkkkkkkkkkkkkkkkkkk" localSheetId="0" hidden="1">{#N/A,#N/A,TRUE,"Лист1";#N/A,#N/A,TRUE,"Лист2";#N/A,#N/A,TRUE,"Лист3"}</definedName>
    <definedName name="oikkkkkkkkkkkkkkkkkkkkkkk" localSheetId="3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0" hidden="1">{#N/A,#N/A,TRUE,"Лист1";#N/A,#N/A,TRUE,"Лист2";#N/A,#N/A,TRUE,"Лист3"}</definedName>
    <definedName name="oilkkh" localSheetId="3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 localSheetId="3">[3]!oinunyg</definedName>
    <definedName name="oinunyg">[3]!oinunyg</definedName>
    <definedName name="oioiiuiuyofyyyyyyyyyyyyyyyyyyyyy" localSheetId="3">[3]!oioiiuiuyofyyyyyyyyyyyyyyyyyyyyy</definedName>
    <definedName name="oioiiuiuyofyyyyyyyyyyyyyyyyyyyyy">[3]!oioiiuiuyofyyyyyyyyyyyyyyyyyyyyy</definedName>
    <definedName name="oioiiuuuuuuuuuuuuuu" localSheetId="3">[3]!oioiiuuuuuuuuuuuuuu</definedName>
    <definedName name="oioiiuuuuuuuuuuuuuu">[3]!oioiiuuuuuuuuuuuuuu</definedName>
    <definedName name="oioiuiouiuyyt" localSheetId="3">[3]!oioiuiouiuyyt</definedName>
    <definedName name="oioiuiouiuyyt">[3]!oioiuiouiuyyt</definedName>
    <definedName name="oioouiui" localSheetId="3">[3]!oioouiui</definedName>
    <definedName name="oioouiui">[3]!oioouiui</definedName>
    <definedName name="oiougy" localSheetId="3">[3]!oiougy</definedName>
    <definedName name="oiougy">[3]!oiougy</definedName>
    <definedName name="oiouiuiyuyt" localSheetId="3">[3]!oiouiuiyuyt</definedName>
    <definedName name="oiouiuiyuyt">[3]!oiouiuiyuyt</definedName>
    <definedName name="oiouiuygyufg" localSheetId="3">[3]!oiouiuygyufg</definedName>
    <definedName name="oiouiuygyufg">[3]!oiouiuygyufg</definedName>
    <definedName name="oiuuyyyyyyyyyyyyyyy" localSheetId="0" hidden="1">{#N/A,#N/A,TRUE,"Лист1";#N/A,#N/A,TRUE,"Лист2";#N/A,#N/A,TRUE,"Лист3"}</definedName>
    <definedName name="oiuuyyyyyyyyyyyyyyy" localSheetId="3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0" hidden="1">{#N/A,#N/A,TRUE,"Лист1";#N/A,#N/A,TRUE,"Лист2";#N/A,#N/A,TRUE,"Лист3"}</definedName>
    <definedName name="ojkjkhjgghfd" localSheetId="3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iumuhggc" localSheetId="3">[3]!ooiumuhggc</definedName>
    <definedName name="ooiumuhggc">[3]!ooiumuhggc</definedName>
    <definedName name="oooooo" localSheetId="3">[3]!oooooo</definedName>
    <definedName name="oooooo">[3]!oooooo</definedName>
    <definedName name="oopoooooooooooooooo" localSheetId="0" hidden="1">{#N/A,#N/A,TRUE,"Лист1";#N/A,#N/A,TRUE,"Лист2";#N/A,#N/A,TRUE,"Лист3"}</definedName>
    <definedName name="oopoooooooooooooooo" localSheetId="3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" localSheetId="3">[3]!p</definedName>
    <definedName name="p">[3]!p</definedName>
    <definedName name="poiuyfrts" localSheetId="3">[3]!poiuyfrts</definedName>
    <definedName name="poiuyfrts">[3]!poiuyfrts</definedName>
    <definedName name="popiiiiiiiiiiiiiiiiiii" localSheetId="0" hidden="1">{#N/A,#N/A,TRUE,"Лист1";#N/A,#N/A,TRUE,"Лист2";#N/A,#N/A,TRUE,"Лист3"}</definedName>
    <definedName name="popiiiiiiiiiiiiiiiiiii" localSheetId="3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popiopoiioj" localSheetId="3">[3]!popiopoiioj</definedName>
    <definedName name="popiopoiioj">[3]!popiopoiioj</definedName>
    <definedName name="popipuiouiguyg" localSheetId="3">[3]!popipuiouiguyg</definedName>
    <definedName name="popipuiouiguyg">[3]!popipuiouiguyg</definedName>
    <definedName name="PostEE">[5]Параметры!$B$7</definedName>
    <definedName name="PostEEList">[5]Лист!$A$60</definedName>
    <definedName name="PostTE">[5]Лист!$B$281</definedName>
    <definedName name="PostTEList">[5]Лист!$A$280</definedName>
    <definedName name="pp" localSheetId="3">[3]!pp</definedName>
    <definedName name="pp">[3]!pp</definedName>
    <definedName name="pppp" localSheetId="3">[3]!pppp</definedName>
    <definedName name="pppp">[3]!pppp</definedName>
    <definedName name="ProchPotrEE">[5]Параметры!$B$11</definedName>
    <definedName name="ProchPotrEEList">[5]Лист!$A$180</definedName>
    <definedName name="ProchPotrTE">[5]Лист!$B$331</definedName>
    <definedName name="ProchPotrTEList">[5]Лист!$A$330</definedName>
    <definedName name="qq" localSheetId="3">[3]!qq</definedName>
    <definedName name="qq">[3]!qq</definedName>
    <definedName name="rdcfgffffffffffffff" localSheetId="3">[3]!rdcfgffffffffffffff</definedName>
    <definedName name="rdcfgffffffffffffff">[3]!rdcfgffffffffffffff</definedName>
    <definedName name="rdffffffffffff" localSheetId="3">[3]!rdffffffffffff</definedName>
    <definedName name="rdffffffffffff">[3]!rdffffffffffff</definedName>
    <definedName name="reddddddddddddddddd" localSheetId="3">[3]!reddddddddddddddddd</definedName>
    <definedName name="reddddddddddddddddd">[3]!reddddddddddddddddd</definedName>
    <definedName name="reeeeeeeeeeeeeeeeeee" localSheetId="3">[3]!reeeeeeeeeeeeeeeeeee</definedName>
    <definedName name="reeeeeeeeeeeeeeeeeee">[3]!reeeeeeeeeeeeeeeeeee</definedName>
    <definedName name="rererrrrrrrrrrrrrrrr" localSheetId="3">[3]!rererrrrrrrrrrrrrrrr</definedName>
    <definedName name="rererrrrrrrrrrrrrrrr">[3]!rererrrrrrrrrrrrrrrr</definedName>
    <definedName name="rerrrr" localSheetId="3">[3]!rerrrr</definedName>
    <definedName name="rerrrr">[3]!rerrrr</definedName>
    <definedName name="rerttryu" localSheetId="0" hidden="1">{#N/A,#N/A,TRUE,"Лист1";#N/A,#N/A,TRUE,"Лист2";#N/A,#N/A,TRUE,"Лист3"}</definedName>
    <definedName name="rerttryu" localSheetId="3" hidden="1">{#N/A,#N/A,TRUE,"Лист1";#N/A,#N/A,TRUE,"Лист2";#N/A,#N/A,TRUE,"Лист3"}</definedName>
    <definedName name="rerttryu" hidden="1">{#N/A,#N/A,TRUE,"Лист1";#N/A,#N/A,TRUE,"Лист2";#N/A,#N/A,TRUE,"Лист3"}</definedName>
    <definedName name="retruiyi" localSheetId="3">[3]!retruiyi</definedName>
    <definedName name="retruiyi">[3]!retruiyi</definedName>
    <definedName name="retytttttttttttttttttt" localSheetId="3">[3]!retytttttttttttttttttt</definedName>
    <definedName name="retytttttttttttttttttt">[3]!retytttttttttttttttttt</definedName>
    <definedName name="rhfgfh" localSheetId="3">[3]!rhfgfh</definedName>
    <definedName name="rhfgfh">[3]!rhfgfh</definedName>
    <definedName name="rr" localSheetId="3">[3]!rr</definedName>
    <definedName name="rr">[3]!rr</definedName>
    <definedName name="rrtdrdrdsf" localSheetId="0" hidden="1">{#N/A,#N/A,TRUE,"Лист1";#N/A,#N/A,TRUE,"Лист2";#N/A,#N/A,TRUE,"Лист3"}</definedName>
    <definedName name="rrtdrdrdsf" localSheetId="3" hidden="1">{#N/A,#N/A,TRUE,"Лист1";#N/A,#N/A,TRUE,"Лист2";#N/A,#N/A,TRUE,"Лист3"}</definedName>
    <definedName name="rrtdrdrdsf" hidden="1">{#N/A,#N/A,TRUE,"Лист1";#N/A,#N/A,TRUE,"Лист2";#N/A,#N/A,TRUE,"Лист3"}</definedName>
    <definedName name="rrtget6" localSheetId="3">[3]!rrtget6</definedName>
    <definedName name="rrtget6">[3]!rrtget6</definedName>
    <definedName name="rt" localSheetId="3">[3]!rt</definedName>
    <definedName name="rt">[3]!rt</definedName>
    <definedName name="rtttttttt" localSheetId="3">[3]!rtttttttt</definedName>
    <definedName name="rtttttttt">[3]!rtttttttt</definedName>
    <definedName name="rtyuiuy" localSheetId="3">[3]!rtyuiuy</definedName>
    <definedName name="rtyuiuy">[3]!rtyuiuy</definedName>
    <definedName name="S1_" localSheetId="0">#REF!</definedName>
    <definedName name="S1_" localSheetId="3">#REF!</definedName>
    <definedName name="S1_">#REF!</definedName>
    <definedName name="S10_" localSheetId="3">#REF!</definedName>
    <definedName name="S10_">#REF!</definedName>
    <definedName name="S11_" localSheetId="3">#REF!</definedName>
    <definedName name="S11_">#REF!</definedName>
    <definedName name="S12_" localSheetId="3">#REF!</definedName>
    <definedName name="S12_">#REF!</definedName>
    <definedName name="S13_" localSheetId="3">#REF!</definedName>
    <definedName name="S13_">#REF!</definedName>
    <definedName name="S14_" localSheetId="3">#REF!</definedName>
    <definedName name="S14_">#REF!</definedName>
    <definedName name="S15_" localSheetId="3">#REF!</definedName>
    <definedName name="S15_">#REF!</definedName>
    <definedName name="S16_" localSheetId="3">#REF!</definedName>
    <definedName name="S16_">#REF!</definedName>
    <definedName name="S17_" localSheetId="3">#REF!</definedName>
    <definedName name="S17_">#REF!</definedName>
    <definedName name="S18_" localSheetId="3">#REF!</definedName>
    <definedName name="S18_">#REF!</definedName>
    <definedName name="S19_" localSheetId="3">#REF!</definedName>
    <definedName name="S19_">#REF!</definedName>
    <definedName name="S2_" localSheetId="3">#REF!</definedName>
    <definedName name="S2_">#REF!</definedName>
    <definedName name="S20_" localSheetId="3">#REF!</definedName>
    <definedName name="S20_">#REF!</definedName>
    <definedName name="S3_" localSheetId="3">#REF!</definedName>
    <definedName name="S3_">#REF!</definedName>
    <definedName name="S4_" localSheetId="3">#REF!</definedName>
    <definedName name="S4_">#REF!</definedName>
    <definedName name="S5_" localSheetId="3">#REF!</definedName>
    <definedName name="S5_">#REF!</definedName>
    <definedName name="S6_" localSheetId="3">#REF!</definedName>
    <definedName name="S6_">#REF!</definedName>
    <definedName name="S7_" localSheetId="3">#REF!</definedName>
    <definedName name="S7_">#REF!</definedName>
    <definedName name="S8_" localSheetId="3">#REF!</definedName>
    <definedName name="S8_">#REF!</definedName>
    <definedName name="S9_" localSheetId="3">#REF!</definedName>
    <definedName name="S9_">#REF!</definedName>
    <definedName name="SAPBEXrevision" hidden="1">1</definedName>
    <definedName name="SAPBEXsysID" hidden="1">"PBW"</definedName>
    <definedName name="SAPBEXwbID" hidden="1">"41LHCA36MPF8BZ64S5013AAEB"</definedName>
    <definedName name="sdfdgfg" localSheetId="3">[3]!sdfdgfg</definedName>
    <definedName name="sdfdgfg">[3]!sdfdgfg</definedName>
    <definedName name="sdfdgfjhjk" localSheetId="3">[3]!sdfdgfjhjk</definedName>
    <definedName name="sdfdgfjhjk">[3]!sdfdgfjhjk</definedName>
    <definedName name="sdfdgghfj" localSheetId="3">[3]!sdfdgghfj</definedName>
    <definedName name="sdfdgghfj">[3]!sdfdgghfj</definedName>
    <definedName name="sdfgdfgj" localSheetId="3">[3]!sdfgdfgj</definedName>
    <definedName name="sdfgdfgj">[3]!sdfgdfgj</definedName>
    <definedName name="sdsdfsf" localSheetId="3">[3]!sdsdfsf</definedName>
    <definedName name="sdsdfsf">[3]!sdsdfsf</definedName>
    <definedName name="sfdfdghfj" localSheetId="3">[3]!sfdfdghfj</definedName>
    <definedName name="sfdfdghfj">[3]!sfdfdghfj</definedName>
    <definedName name="sfdfghfghj" localSheetId="3">[3]!sfdfghfghj</definedName>
    <definedName name="sfdfghfghj">[3]!sfdfghfghj</definedName>
    <definedName name="sfdgfdghj" localSheetId="3">[3]!sfdgfdghj</definedName>
    <definedName name="sfdgfdghj">[3]!sfdgfdghj</definedName>
    <definedName name="SKQnt">[5]Параметры!$B$4</definedName>
    <definedName name="SmetaList" localSheetId="3">[6]Лист!#REF!</definedName>
    <definedName name="SmetaList">[6]Лист!#REF!</definedName>
    <definedName name="T1_" localSheetId="0">#REF!</definedName>
    <definedName name="T1_" localSheetId="3">#REF!</definedName>
    <definedName name="T1_">#REF!</definedName>
    <definedName name="T2_" localSheetId="3">#REF!</definedName>
    <definedName name="T2_">#REF!</definedName>
    <definedName name="Tab" localSheetId="3">[2]FES!#REF!</definedName>
    <definedName name="Tab">[2]FES!#REF!</definedName>
    <definedName name="TESList">[5]Лист!$A$220</definedName>
    <definedName name="TESQnt">[5]Лист!$B$221</definedName>
    <definedName name="tfggggggggggggggg" localSheetId="3">[3]!tfggggggggggggggg</definedName>
    <definedName name="tfggggggggggggggg">[3]!tfggggggggggggggg</definedName>
    <definedName name="tfhgfhvfv" localSheetId="3">[3]!tfhgfhvfv</definedName>
    <definedName name="tfhgfhvfv">[3]!tfhgfhvfv</definedName>
    <definedName name="tfjhgjk" localSheetId="3">[3]!tfjhgjk</definedName>
    <definedName name="tfjhgjk">[3]!tfjhgjk</definedName>
    <definedName name="trffffffffffffffffffffff" localSheetId="3">[3]!trffffffffffffffffffffff</definedName>
    <definedName name="trffffffffffffffffffffff">[3]!trffffffffffffffffffffff</definedName>
    <definedName name="trfgffffffffffff" localSheetId="3">[3]!trfgffffffffffff</definedName>
    <definedName name="trfgffffffffffff">[3]!trfgffffffffffff</definedName>
    <definedName name="trfgffffffffffffffffff" localSheetId="0" hidden="1">{#N/A,#N/A,TRUE,"Лист1";#N/A,#N/A,TRUE,"Лист2";#N/A,#N/A,TRUE,"Лист3"}</definedName>
    <definedName name="trfgffffffffffffffffff" localSheetId="3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fffffffffffffffff" localSheetId="3">[3]!trtfffffffffffffffff</definedName>
    <definedName name="trtfffffffffffffffff">[3]!trtfffffffffffffffff</definedName>
    <definedName name="trttttttttttttttttttt" localSheetId="0" hidden="1">{#N/A,#N/A,TRUE,"Лист1";#N/A,#N/A,TRUE,"Лист2";#N/A,#N/A,TRUE,"Лист3"}</definedName>
    <definedName name="trttttttttttttttttttt" localSheetId="3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trtyyyyyyyyyyyyyyyy" localSheetId="3">[3]!trtyyyyyyyyyyyyyyyy</definedName>
    <definedName name="trtyyyyyyyyyyyyyyyy">[3]!trtyyyyyyyyyyyyyyyy</definedName>
    <definedName name="trygy" localSheetId="3">[3]!trygy</definedName>
    <definedName name="trygy">[3]!trygy</definedName>
    <definedName name="trytuy" localSheetId="3">[3]!trytuy</definedName>
    <definedName name="trytuy">[3]!trytuy</definedName>
    <definedName name="tryyyu" localSheetId="3">[3]!tryyyu</definedName>
    <definedName name="tryyyu">[3]!tryyyu</definedName>
    <definedName name="TUList">[5]Лист!$A$210</definedName>
    <definedName name="TUQnt">[5]Лист!$B$211</definedName>
    <definedName name="tyrctddfg" localSheetId="3">[3]!tyrctddfg</definedName>
    <definedName name="tyrctddfg">[3]!tyrctddfg</definedName>
    <definedName name="tyrttttttttttttt" localSheetId="3">[3]!tyrttttttttttttt</definedName>
    <definedName name="tyrttttttttttttt">[3]!tyrttttttttttttt</definedName>
    <definedName name="uhhhhhhhhhhhhhhhhh" localSheetId="3">[3]!uhhhhhhhhhhhhhhhhh</definedName>
    <definedName name="uhhhhhhhhhhhhhhhhh">[3]!uhhhhhhhhhhhhhhhhh</definedName>
    <definedName name="uhhjhjg" localSheetId="3">[3]!uhhjhjg</definedName>
    <definedName name="uhhjhjg">[3]!uhhjhjg</definedName>
    <definedName name="uhjhhhhhhhhhhhhh" localSheetId="0" hidden="1">{#N/A,#N/A,TRUE,"Лист1";#N/A,#N/A,TRUE,"Лист2";#N/A,#N/A,TRUE,"Лист3"}</definedName>
    <definedName name="uhjhhhhhhhhhhhhh" localSheetId="3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huyguftyf" localSheetId="3">[3]!uhuyguftyf</definedName>
    <definedName name="uhuyguftyf">[3]!uhuyguftyf</definedName>
    <definedName name="uiyuyuy" localSheetId="0" hidden="1">{#N/A,#N/A,TRUE,"Лист1";#N/A,#N/A,TRUE,"Лист2";#N/A,#N/A,TRUE,"Лист3"}</definedName>
    <definedName name="uiyuyuy" localSheetId="3" hidden="1">{#N/A,#N/A,TRUE,"Лист1";#N/A,#N/A,TRUE,"Лист2";#N/A,#N/A,TRUE,"Лист3"}</definedName>
    <definedName name="uiyuyuy" hidden="1">{#N/A,#N/A,TRUE,"Лист1";#N/A,#N/A,TRUE,"Лист2";#N/A,#N/A,TRUE,"Лист3"}</definedName>
    <definedName name="ujyhjggggggggggggggggggggg" localSheetId="3">[3]!ujyhjggggggggggggggggggggg</definedName>
    <definedName name="ujyhjggggggggggggggggggggg">[3]!ujyhjggggggggggggggggggggg</definedName>
    <definedName name="uka" localSheetId="3">[3]!uka</definedName>
    <definedName name="uka">[3]!uka</definedName>
    <definedName name="unhjjjjjjjjjjjjjjjj" localSheetId="3">[3]!unhjjjjjjjjjjjjjjjj</definedName>
    <definedName name="unhjjjjjjjjjjjjjjjj">[3]!unhjjjjjjjjjjjjjjjj</definedName>
    <definedName name="uuuuuu" localSheetId="3">[3]!uuuuuu</definedName>
    <definedName name="uuuuuu">[3]!uuuuuu</definedName>
    <definedName name="uuuuuuuuuuuuuuuuu" localSheetId="3">[3]!uuuuuuuuuuuuuuuuu</definedName>
    <definedName name="uuuuuuuuuuuuuuuuu">[3]!uuuuuuuuuuuuuuuuu</definedName>
    <definedName name="uyttydfddfsdf" localSheetId="3">[3]!uyttydfddfsdf</definedName>
    <definedName name="uyttydfddfsdf">[3]!uyttydfddfsdf</definedName>
    <definedName name="uytytr" localSheetId="0" hidden="1">{#N/A,#N/A,TRUE,"Лист1";#N/A,#N/A,TRUE,"Лист2";#N/A,#N/A,TRUE,"Лист3"}</definedName>
    <definedName name="uytytr" localSheetId="3" hidden="1">{#N/A,#N/A,TRUE,"Лист1";#N/A,#N/A,TRUE,"Лист2";#N/A,#N/A,TRUE,"Лист3"}</definedName>
    <definedName name="uytytr" hidden="1">{#N/A,#N/A,TRUE,"Лист1";#N/A,#N/A,TRUE,"Лист2";#N/A,#N/A,TRUE,"Лист3"}</definedName>
    <definedName name="uyughhhhhhhhhhhhhhhhhhhhhh" localSheetId="3">[3]!uyughhhhhhhhhhhhhhhhhhhhhh</definedName>
    <definedName name="uyughhhhhhhhhhhhhhhhhhhhhh">[3]!uyughhhhhhhhhhhhhhhhhhhhhh</definedName>
    <definedName name="uyuhhhhhhhhhhhhhhhhh" localSheetId="3">[3]!uyuhhhhhhhhhhhhhhhhh</definedName>
    <definedName name="uyuhhhhhhhhhhhhhhhhh">[3]!uyuhhhhhhhhhhhhhhhhh</definedName>
    <definedName name="uyuiuhj" localSheetId="3">[3]!uyuiuhj</definedName>
    <definedName name="uyuiuhj">[3]!uyuiuhj</definedName>
    <definedName name="uyuiyuttyt" localSheetId="0" hidden="1">{#N/A,#N/A,TRUE,"Лист1";#N/A,#N/A,TRUE,"Лист2";#N/A,#N/A,TRUE,"Лист3"}</definedName>
    <definedName name="uyuiyuttyt" localSheetId="3" hidden="1">{#N/A,#N/A,TRUE,"Лист1";#N/A,#N/A,TRUE,"Лист2";#N/A,#N/A,TRUE,"Лист3"}</definedName>
    <definedName name="uyuiyuttyt" hidden="1">{#N/A,#N/A,TRUE,"Лист1";#N/A,#N/A,TRUE,"Лист2";#N/A,#N/A,TRUE,"Лист3"}</definedName>
    <definedName name="uyuytuyfgh" localSheetId="3">[3]!uyuytuyfgh</definedName>
    <definedName name="uyuytuyfgh">[3]!uyuytuyfgh</definedName>
    <definedName name="uyyuttr" localSheetId="0" hidden="1">{#N/A,#N/A,TRUE,"Лист1";#N/A,#N/A,TRUE,"Лист2";#N/A,#N/A,TRUE,"Лист3"}</definedName>
    <definedName name="uyyuttr" localSheetId="3" hidden="1">{#N/A,#N/A,TRUE,"Лист1";#N/A,#N/A,TRUE,"Лист2";#N/A,#N/A,TRUE,"Лист3"}</definedName>
    <definedName name="uyyuttr" hidden="1">{#N/A,#N/A,TRUE,"Лист1";#N/A,#N/A,TRUE,"Лист2";#N/A,#N/A,TRUE,"Лист3"}</definedName>
    <definedName name="vbcvfgdfdsa" localSheetId="3">[3]!vbcvfgdfdsa</definedName>
    <definedName name="vbcvfgdfdsa">[3]!vbcvfgdfdsa</definedName>
    <definedName name="vbfffffffffffffff" localSheetId="3">[3]!vbfffffffffffffff</definedName>
    <definedName name="vbfffffffffffffff">[3]!vbfffffffffffffff</definedName>
    <definedName name="vbgffdds" localSheetId="3">[3]!vbgffdds</definedName>
    <definedName name="vbgffdds">[3]!vbgffdds</definedName>
    <definedName name="vbvvcxxxxxxxxxxxx" localSheetId="3">[3]!vbvvcxxxxxxxxxxxx</definedName>
    <definedName name="vbvvcxxxxxxxxxxxx">[3]!vbvvcxxxxxxxxxxxx</definedName>
    <definedName name="vccfddfsd" localSheetId="3">[3]!vccfddfsd</definedName>
    <definedName name="vccfddfsd">[3]!vccfddfsd</definedName>
    <definedName name="vcfdfs" localSheetId="0" hidden="1">{#N/A,#N/A,TRUE,"Лист1";#N/A,#N/A,TRUE,"Лист2";#N/A,#N/A,TRUE,"Лист3"}</definedName>
    <definedName name="vcfdfs" localSheetId="3" hidden="1">{#N/A,#N/A,TRUE,"Лист1";#N/A,#N/A,TRUE,"Лист2";#N/A,#N/A,TRUE,"Лист3"}</definedName>
    <definedName name="vcfdfs" hidden="1">{#N/A,#N/A,TRUE,"Лист1";#N/A,#N/A,TRUE,"Лист2";#N/A,#N/A,TRUE,"Лист3"}</definedName>
    <definedName name="vcfffffffffffffff" localSheetId="3">[3]!vcfffffffffffffff</definedName>
    <definedName name="vcfffffffffffffff">[3]!vcfffffffffffffff</definedName>
    <definedName name="vcffffffffffffffff" localSheetId="3">[3]!vcffffffffffffffff</definedName>
    <definedName name="vcffffffffffffffff">[3]!vcffffffffffffffff</definedName>
    <definedName name="vcfffffffffffffffffff" localSheetId="3">[3]!vcfffffffffffffffffff</definedName>
    <definedName name="vcfffffffffffffffffff">[3]!vcfffffffffffffffffff</definedName>
    <definedName name="vcffffffffffffffffffff" localSheetId="3">[3]!vcffffffffffffffffffff</definedName>
    <definedName name="vcffffffffffffffffffff">[3]!vcffffffffffffffffffff</definedName>
    <definedName name="vcfhg" localSheetId="0" hidden="1">{#N/A,#N/A,TRUE,"Лист1";#N/A,#N/A,TRUE,"Лист2";#N/A,#N/A,TRUE,"Лист3"}</definedName>
    <definedName name="vcfhg" localSheetId="3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0" hidden="1">{#N/A,#N/A,TRUE,"Лист1";#N/A,#N/A,TRUE,"Лист2";#N/A,#N/A,TRUE,"Лист3"}</definedName>
    <definedName name="vcfssssssssssssssssssss" localSheetId="3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 localSheetId="3">[3]!vdfffffffffffffffffff</definedName>
    <definedName name="vdfffffffffffffffffff">[3]!vdfffffffffffffffffff</definedName>
    <definedName name="vffffffffffffffffffff" localSheetId="3">[3]!vffffffffffffffffffff</definedName>
    <definedName name="vffffffffffffffffffff">[3]!vffffffffffffffffffff</definedName>
    <definedName name="vfgfffffffffffffffff" localSheetId="3">[3]!vfgfffffffffffffffff</definedName>
    <definedName name="vfgfffffffffffffffff">[3]!vfgfffffffffffffffff</definedName>
    <definedName name="vghfgddfsdaas" localSheetId="3">[3]!vghfgddfsdaas</definedName>
    <definedName name="vghfgddfsdaas">[3]!vghfgddfsdaas</definedName>
    <definedName name="vvbnbv" localSheetId="3">[3]!vvbnbv</definedName>
    <definedName name="vvbnbv">[3]!vvbnbv</definedName>
    <definedName name="vvvffffffffffffffffff" localSheetId="3">[3]!vvvffffffffffffffffff</definedName>
    <definedName name="vvvffffffffffffffffff">[3]!vvvffffffffffffffffff</definedName>
    <definedName name="vvvv" localSheetId="3">[3]!vvvv</definedName>
    <definedName name="vvvv">[3]!vvvv</definedName>
    <definedName name="waddddddddddddddddddd" localSheetId="0" hidden="1">{#N/A,#N/A,TRUE,"Лист1";#N/A,#N/A,TRUE,"Лист2";#N/A,#N/A,TRUE,"Лист3"}</definedName>
    <definedName name="waddddddddddddddddddd" localSheetId="3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dsfdsssssssssssssssssss" localSheetId="3">[3]!wdsfdsssssssssssssssssss</definedName>
    <definedName name="wdsfdsssssssssssssssssss">[3]!wdsfdsssssssssssssssssss</definedName>
    <definedName name="werrytruy" localSheetId="3">[3]!werrytruy</definedName>
    <definedName name="werrytruy">[3]!werrytruy</definedName>
    <definedName name="wertryt" localSheetId="3">[3]!wertryt</definedName>
    <definedName name="wertryt">[3]!wertryt</definedName>
    <definedName name="wesddddddddddddddddd" localSheetId="0" hidden="1">{#N/A,#N/A,TRUE,"Лист1";#N/A,#N/A,TRUE,"Лист2";#N/A,#N/A,TRUE,"Лист3"}</definedName>
    <definedName name="wesddddddddddddddddd" localSheetId="3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etrtyruy" localSheetId="3">[3]!wetrtyruy</definedName>
    <definedName name="wetrtyruy">[3]!wetrtyruy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" localSheetId="3">[3]!x</definedName>
    <definedName name="x">[3]!x</definedName>
    <definedName name="xcbvbnbm" localSheetId="3">[3]!xcbvbnbm</definedName>
    <definedName name="xcbvbnbm">[3]!xcbvbnbm</definedName>
    <definedName name="xcfdfdfffffffffffff" localSheetId="3">[3]!xcfdfdfffffffffffff</definedName>
    <definedName name="xcfdfdfffffffffffff">[3]!xcfdfdfffffffffffff</definedName>
    <definedName name="xdsfds" localSheetId="3">[3]!xdsfds</definedName>
    <definedName name="xdsfds">[3]!xdsfds</definedName>
    <definedName name="xvcbvcbn" localSheetId="3">[3]!xvcbvcbn</definedName>
    <definedName name="xvcbvcbn">[3]!xvcbvcbn</definedName>
    <definedName name="xvccvcbn" localSheetId="3">[3]!xvccvcbn</definedName>
    <definedName name="xvccvcbn">[3]!xvccvcbn</definedName>
    <definedName name="xzxsassssssssssssssss" localSheetId="3">[3]!xzxsassssssssssssssss</definedName>
    <definedName name="xzxsassssssssssssssss">[3]!xzxsassssssssssssssss</definedName>
    <definedName name="yfgdfdfffffffffffff" localSheetId="0" hidden="1">{#N/A,#N/A,TRUE,"Лист1";#N/A,#N/A,TRUE,"Лист2";#N/A,#N/A,TRUE,"Лист3"}</definedName>
    <definedName name="yfgdfdfffffffffffff" localSheetId="3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ggfgffffffffff" localSheetId="3">[3]!yggfgffffffffff</definedName>
    <definedName name="yggfgffffffffff">[3]!yggfgffffffffff</definedName>
    <definedName name="yhiuyhiuyhi" localSheetId="3">[3]!yhiuyhiuyhi</definedName>
    <definedName name="yhiuyhiuyhi">[3]!yhiuyhiuyhi</definedName>
    <definedName name="yiujhuuuuuuuuuuuuuuuuu" localSheetId="3">[3]!yiujhuuuuuuuuuuuuuuuuu</definedName>
    <definedName name="yiujhuuuuuuuuuuuuuuuuu">[3]!yiujhuuuuuuuuuuuuuuuuu</definedName>
    <definedName name="yiuyiub" localSheetId="3">[3]!yiuyiub</definedName>
    <definedName name="yiuyiub">[3]!yiuyiub</definedName>
    <definedName name="ytgfgffffffffffffff" localSheetId="3">[3]!ytgfgffffffffffffff</definedName>
    <definedName name="ytgfgffffffffffffff">[3]!ytgfgffffffffffffff</definedName>
    <definedName name="ytghfgd" localSheetId="3">[3]!ytghfgd</definedName>
    <definedName name="ytghfgd">[3]!ytghfgd</definedName>
    <definedName name="ytghgggggggggggg" localSheetId="3">[3]!ytghgggggggggggg</definedName>
    <definedName name="ytghgggggggggggg">[3]!ytghgggggggggggg</definedName>
    <definedName name="ytouy" localSheetId="3">[3]!ytouy</definedName>
    <definedName name="ytouy">[3]!ytouy</definedName>
    <definedName name="yttttttttttttttt" localSheetId="3">[3]!yttttttttttttttt</definedName>
    <definedName name="yttttttttttttttt">[3]!yttttttttttttttt</definedName>
    <definedName name="ytttttttttttttttttttt" localSheetId="0" hidden="1">{#N/A,#N/A,TRUE,"Лист1";#N/A,#N/A,TRUE,"Лист2";#N/A,#N/A,TRUE,"Лист3"}</definedName>
    <definedName name="ytttttttttttttttttttt" localSheetId="3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uiytu" localSheetId="3">[3]!ytuiytu</definedName>
    <definedName name="ytuiytu">[3]!ytuiytu</definedName>
    <definedName name="ytyggggggggggggggg" localSheetId="0" hidden="1">{#N/A,#N/A,TRUE,"Лист1";#N/A,#N/A,TRUE,"Лист2";#N/A,#N/A,TRUE,"Лист3"}</definedName>
    <definedName name="ytyggggggggggggggg" localSheetId="3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yuo" localSheetId="3">[3]!yuo</definedName>
    <definedName name="yuo">[3]!yuo</definedName>
    <definedName name="yutghhhhhhhhhhhhhhhhhh" localSheetId="3">[3]!yutghhhhhhhhhhhhhhhhhh</definedName>
    <definedName name="yutghhhhhhhhhhhhhhhhhh">[3]!yutghhhhhhhhhhhhhhhhhh</definedName>
    <definedName name="yutyttry" localSheetId="3">[3]!yutyttry</definedName>
    <definedName name="yutyttry">[3]!yutyttry</definedName>
    <definedName name="yuuyjhg" localSheetId="3">[3]!yuuyjhg</definedName>
    <definedName name="yuuyjhg">[3]!yuuyjhg</definedName>
    <definedName name="Z_BD4F56B5_93F8_4A12_B19B_C10B14AC56EC_.wvu.PrintArea" localSheetId="0" hidden="1">'Приложение 1'!$A$1:$I$5</definedName>
    <definedName name="Z_BD4F56B5_93F8_4A12_B19B_C10B14AC56EC_.wvu.PrintArea" localSheetId="1" hidden="1">'Приложение 2'!$A$1:$F$38</definedName>
    <definedName name="zcxvcvcbvvn" localSheetId="3">[3]!zcxvcvcbvvn</definedName>
    <definedName name="zcxvcvcbvvn">[3]!zcxvcvcbvvn</definedName>
    <definedName name="А77">[7]Рейтинг!$A$14</definedName>
    <definedName name="АААААААА" localSheetId="3">[3]!АААААААА</definedName>
    <definedName name="АААААААА">[3]!АААААААА</definedName>
    <definedName name="ав" localSheetId="3">[3]!ав</definedName>
    <definedName name="ав">[3]!ав</definedName>
    <definedName name="ававпаврпв" localSheetId="3">[3]!ававпаврпв</definedName>
    <definedName name="ававпаврпв">[3]!ававпаврпв</definedName>
    <definedName name="аичавыукфцу" localSheetId="3">[3]!аичавыукфцу</definedName>
    <definedName name="аичавыукфцу">[3]!аичавыукфцу</definedName>
    <definedName name="ап" localSheetId="3">[3]!ап</definedName>
    <definedName name="ап">[3]!ап</definedName>
    <definedName name="апапарп" localSheetId="3">[3]!апапарп</definedName>
    <definedName name="апапарп">[3]!апапарп</definedName>
    <definedName name="аппячфы" localSheetId="3">[3]!аппячфы</definedName>
    <definedName name="аппячфы">[3]!аппячфы</definedName>
    <definedName name="Базовые">'[8]Производство электроэнергии'!$A$95</definedName>
    <definedName name="Бюджетные_электроэнергии">'[8]Производство электроэнергии'!$A$111</definedName>
    <definedName name="в23ё" localSheetId="3">[3]!в23ё</definedName>
    <definedName name="в23ё">[3]!в23ё</definedName>
    <definedName name="вв" localSheetId="3">[3]!вв</definedName>
    <definedName name="вв">[3]!вв</definedName>
    <definedName name="впававапв" localSheetId="3">[3]!впававапв</definedName>
    <definedName name="впававапв">[3]!впававапв</definedName>
    <definedName name="впавпапаарп" localSheetId="3">[3]!впавпапаарп</definedName>
    <definedName name="впавпапаарп">[3]!впавпапаарп</definedName>
    <definedName name="второй" localSheetId="0">#REF!</definedName>
    <definedName name="второй" localSheetId="3">#REF!</definedName>
    <definedName name="второй">#REF!</definedName>
    <definedName name="вуавпаорпл" localSheetId="3">[3]!вуавпаорпл</definedName>
    <definedName name="вуавпаорпл">[3]!вуавпаорпл</definedName>
    <definedName name="вуквпапрпорлд" localSheetId="3">[3]!вуквпапрпорлд</definedName>
    <definedName name="вуквпапрпорлд">[3]!вуквпапрпорлд</definedName>
    <definedName name="вуув" localSheetId="0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hidden="1">{#N/A,#N/A,TRUE,"Лист1";#N/A,#N/A,TRUE,"Лист2";#N/A,#N/A,TRUE,"Лист3"}</definedName>
    <definedName name="выыапвавап" localSheetId="0" hidden="1">{#N/A,#N/A,TRUE,"Лист1";#N/A,#N/A,TRUE,"Лист2";#N/A,#N/A,TRUE,"Лист3"}</definedName>
    <definedName name="выыапвавап" localSheetId="3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ггр" localSheetId="3">[3]!гггр</definedName>
    <definedName name="гггр">[3]!гггр</definedName>
    <definedName name="глнрлоророр" localSheetId="3">[3]!глнрлоророр</definedName>
    <definedName name="глнрлоророр">[3]!глнрлоророр</definedName>
    <definedName name="гнгепнапра" localSheetId="0" hidden="1">{#N/A,#N/A,TRUE,"Лист1";#N/A,#N/A,TRUE,"Лист2";#N/A,#N/A,TRUE,"Лист3"}</definedName>
    <definedName name="гнгепнапра" localSheetId="3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нгопропрппра" localSheetId="3">[3]!гнгопропрппра</definedName>
    <definedName name="гнгопропрппра">[3]!гнгопропрппра</definedName>
    <definedName name="гнеорпопорпропр" localSheetId="3">[3]!гнеорпопорпропр</definedName>
    <definedName name="гнеорпопорпропр">[3]!гнеорпопорпропр</definedName>
    <definedName name="гннрпррапапв" localSheetId="3">[3]!гннрпррапапв</definedName>
    <definedName name="гннрпррапапв">[3]!гннрпррапапв</definedName>
    <definedName name="гнортимв" localSheetId="3">[3]!гнортимв</definedName>
    <definedName name="гнортимв">[3]!гнортимв</definedName>
    <definedName name="гнрпрпап" localSheetId="3">[3]!гнрпрпап</definedName>
    <definedName name="гнрпрпап">[3]!гнрпрпап</definedName>
    <definedName name="гороппрапа" localSheetId="3">[3]!гороппрапа</definedName>
    <definedName name="гороппрапа">[3]!гороппрапа</definedName>
    <definedName name="гошгрииапв" localSheetId="3">[3]!гошгрииапв</definedName>
    <definedName name="гошгрииапв">[3]!гошгрииапв</definedName>
    <definedName name="грприрцфв00ав98" localSheetId="0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 localSheetId="3">[3]!гш</definedName>
    <definedName name="гш">[3]!гш</definedName>
    <definedName name="дгнмдш" localSheetId="0">#REF!</definedName>
    <definedName name="дгнмдш" localSheetId="3">#REF!</definedName>
    <definedName name="дгнмдш">#REF!</definedName>
    <definedName name="ддд" localSheetId="3">[3]!ддд</definedName>
    <definedName name="ддд">[3]!ддд</definedName>
    <definedName name="дллллоиммссч" localSheetId="3">[3]!дллллоиммссч</definedName>
    <definedName name="дллллоиммссч">[3]!дллллоиммссч</definedName>
    <definedName name="доли1">'[9]эл ст'!$A$368:$IV$368</definedName>
    <definedName name="Доход">#N/A</definedName>
    <definedName name="дшголлололол" localSheetId="0" hidden="1">{#N/A,#N/A,TRUE,"Лист1";#N/A,#N/A,TRUE,"Лист2";#N/A,#N/A,TRUE,"Лист3"}</definedName>
    <definedName name="дшголлололол" localSheetId="3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дшлгорормсм" localSheetId="3">[3]!дшлгорормсм</definedName>
    <definedName name="дшлгорормсм">[3]!дшлгорормсм</definedName>
    <definedName name="дшлолоирмпр" localSheetId="3">[3]!дшлолоирмпр</definedName>
    <definedName name="дшлолоирмпр">[3]!дшлолоирмпр</definedName>
    <definedName name="дшшгргрп" localSheetId="3">[3]!дшшгргрп</definedName>
    <definedName name="дшшгргрп">[3]!дшшгргрп</definedName>
    <definedName name="дщ" localSheetId="3">[3]!дщ</definedName>
    <definedName name="дщ">[3]!дщ</definedName>
    <definedName name="дщл" localSheetId="3">[3]!дщл</definedName>
    <definedName name="дщл">[3]!дщл</definedName>
    <definedName name="еапапарорппис" localSheetId="0" hidden="1">{#N/A,#N/A,TRUE,"Лист1";#N/A,#N/A,TRUE,"Лист2";#N/A,#N/A,TRUE,"Лист3"}</definedName>
    <definedName name="еапапарорппис" localSheetId="3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апарпорпол" localSheetId="3">[3]!еапарпорпол</definedName>
    <definedName name="еапарпорпол">[3]!еапарпорпол</definedName>
    <definedName name="евапараорплор" localSheetId="0" hidden="1">{#N/A,#N/A,TRUE,"Лист1";#N/A,#N/A,TRUE,"Лист2";#N/A,#N/A,TRUE,"Лист3"}</definedName>
    <definedName name="евапараорплор" localSheetId="3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кваппрмрп" localSheetId="3">[3]!екваппрмрп</definedName>
    <definedName name="екваппрмрп">[3]!екваппрмрп</definedName>
    <definedName name="епке" localSheetId="3">[3]!епке</definedName>
    <definedName name="епке">[3]!епке</definedName>
    <definedName name="ЕТО">'[10]СВОДНАЯ(цветная)'!$Y$3:$Y$7</definedName>
    <definedName name="жддлолпраапва" localSheetId="3">[3]!жддлолпраапва</definedName>
    <definedName name="жддлолпраапва">[3]!жддлолпраапва</definedName>
    <definedName name="ждждлдлодл" localSheetId="0" hidden="1">{#N/A,#N/A,TRUE,"Лист1";#N/A,#N/A,TRUE,"Лист2";#N/A,#N/A,TRUE,"Лист3"}</definedName>
    <definedName name="ждждлдлодл" localSheetId="3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здлдооррапав" localSheetId="3">[3]!жздлдооррапав</definedName>
    <definedName name="жздлдооррапав">[3]!жздлдооррапав</definedName>
    <definedName name="жзлдолорапрв" localSheetId="3">[3]!жзлдолорапрв</definedName>
    <definedName name="жзлдолорапрв">[3]!жзлдолорапрв</definedName>
    <definedName name="_xlnm.Print_Titles">'[11]ИТОГИ  по Н,Р,Э,Q'!$A$2:$IV$4</definedName>
    <definedName name="ЗГАЭС" localSheetId="3">[3]!ЗГАЭС</definedName>
    <definedName name="ЗГАЭС">[3]!ЗГАЭС</definedName>
    <definedName name="зщ" localSheetId="3">[3]!зщ</definedName>
    <definedName name="зщ">[3]!зщ</definedName>
    <definedName name="зщдллоопн" localSheetId="3">[3]!зщдллоопн</definedName>
    <definedName name="зщдллоопн">[3]!зщдллоопн</definedName>
    <definedName name="зщзшщшггрса" localSheetId="3">[3]!зщзшщшггрса</definedName>
    <definedName name="зщзшщшггрса">[3]!зщзшщшггрса</definedName>
    <definedName name="зщщщшгрпаав" localSheetId="0" hidden="1">{#N/A,#N/A,TRUE,"Лист1";#N/A,#N/A,TRUE,"Лист2";#N/A,#N/A,TRUE,"Лист3"}</definedName>
    <definedName name="зщщщшгрпаав" localSheetId="3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еркаецуф" localSheetId="3">[3]!иеркаецуф</definedName>
    <definedName name="иеркаецуф">[3]!иеркаецуф</definedName>
    <definedName name="индцкавг98" localSheetId="0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10">'[12]Объекты 2010'!$B$7:$EA$320</definedName>
    <definedName name="й" localSheetId="3">[3]!й</definedName>
    <definedName name="й">[3]!й</definedName>
    <definedName name="йй" localSheetId="3">[3]!йй</definedName>
    <definedName name="йй">[3]!йй</definedName>
    <definedName name="йййййййййййййййййййййййй" localSheetId="3">[3]!йййййййййййййййййййййййй</definedName>
    <definedName name="йййййййййййййййййййййййй">[3]!йййййййййййййййййййййййй</definedName>
    <definedName name="кв3" localSheetId="3">[3]!кв3</definedName>
    <definedName name="кв3">[3]!кв3</definedName>
    <definedName name="квартал" localSheetId="3">[3]!квартал</definedName>
    <definedName name="квартал">[3]!квартал</definedName>
    <definedName name="квырмпро" localSheetId="3">[3]!квырмпро</definedName>
    <definedName name="квырмпро">[3]!квырмпро</definedName>
    <definedName name="ке" localSheetId="3">[3]!ке</definedName>
    <definedName name="ке">[3]!ке</definedName>
    <definedName name="кеппппппппппп" localSheetId="0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эф1" localSheetId="3">#REF!</definedName>
    <definedName name="коэф1">#REF!</definedName>
    <definedName name="коэф2" localSheetId="3">#REF!</definedName>
    <definedName name="коэф2">#REF!</definedName>
    <definedName name="коэф3" localSheetId="3">#REF!</definedName>
    <definedName name="коэф3">#REF!</definedName>
    <definedName name="коэф4" localSheetId="3">#REF!</definedName>
    <definedName name="коэф4">#REF!</definedName>
    <definedName name="л" localSheetId="3">[3]!л</definedName>
    <definedName name="л">[3]!л</definedName>
    <definedName name="лдлдолорар" localSheetId="0" hidden="1">{#N/A,#N/A,TRUE,"Лист1";#N/A,#N/A,TRUE,"Лист2";#N/A,#N/A,TRUE,"Лист3"}</definedName>
    <definedName name="лдлдолорар" localSheetId="3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долрорваы" localSheetId="3">[3]!лдолрорваы</definedName>
    <definedName name="лдолрорваы">[3]!лдолрорваы</definedName>
    <definedName name="лена" localSheetId="3">[3]!лена</definedName>
    <definedName name="лена">[3]!лена</definedName>
    <definedName name="лод" localSheetId="3">[3]!лод</definedName>
    <definedName name="лод">[3]!лод</definedName>
    <definedName name="лоититмим" localSheetId="3">[3]!лоититмим</definedName>
    <definedName name="лоититмим">[3]!лоититмим</definedName>
    <definedName name="лолориапвав" localSheetId="3">[3]!лолориапвав</definedName>
    <definedName name="лолориапвав">[3]!лолориапвав</definedName>
    <definedName name="лолорорм" localSheetId="3">[3]!лолорорм</definedName>
    <definedName name="лолорорм">[3]!лолорорм</definedName>
    <definedName name="лолроипр" localSheetId="3">[3]!лолроипр</definedName>
    <definedName name="лолроипр">[3]!лолроипр</definedName>
    <definedName name="лоорпрсмп" localSheetId="3">[3]!лоорпрсмп</definedName>
    <definedName name="лоорпрсмп">[3]!лоорпрсмп</definedName>
    <definedName name="лоролропапрапапа" localSheetId="3">[3]!лоролропапрапапа</definedName>
    <definedName name="лоролропапрапапа">[3]!лоролропапрапапа</definedName>
    <definedName name="лорпрмисмсчвааычв" localSheetId="3">[3]!лорпрмисмсчвааычв</definedName>
    <definedName name="лорпрмисмсчвааычв">[3]!лорпрмисмсчвааычв</definedName>
    <definedName name="лорроакеа" localSheetId="3">[3]!лорроакеа</definedName>
    <definedName name="лорроакеа">[3]!лорроакеа</definedName>
    <definedName name="лщд" localSheetId="3">[3]!лщд</definedName>
    <definedName name="лщд">[3]!лщд</definedName>
    <definedName name="льтоиаваыв" localSheetId="3">[3]!льтоиаваыв</definedName>
    <definedName name="льтоиаваыв">[3]!льтоиаваыв</definedName>
    <definedName name="мииапвв" localSheetId="3">[3]!мииапвв</definedName>
    <definedName name="мииапвв">[3]!мииапвв</definedName>
    <definedName name="мпрмрпсвачва" localSheetId="3">[3]!мпрмрпсвачва</definedName>
    <definedName name="мпрмрпсвачва">[3]!мпрмрпсвачва</definedName>
    <definedName name="мсапваывф" localSheetId="3">[3]!мсапваывф</definedName>
    <definedName name="мсапваывф">[3]!мсапваывф</definedName>
    <definedName name="мсчвавя" localSheetId="3">[3]!мсчвавя</definedName>
    <definedName name="мсчвавя">[3]!мсчвавя</definedName>
    <definedName name="мым" localSheetId="3">[3]!мым</definedName>
    <definedName name="мым">[3]!мым</definedName>
    <definedName name="н78е" localSheetId="3">[3]!н78е</definedName>
    <definedName name="н78е">[3]!н78е</definedName>
    <definedName name="Нав_ПерТЭ">[5]навигация!$A$39</definedName>
    <definedName name="Нав_ПерЭЭ">[5]навигация!$A$13</definedName>
    <definedName name="Нав_ПрТЭ">[5]навигация!$A$21</definedName>
    <definedName name="Нав_ПрЭЭ">[5]навигация!$A$4</definedName>
    <definedName name="Нав_Финансы">[5]навигация!$A$41</definedName>
    <definedName name="Нав_Финансы2" localSheetId="3">[6]навигация!#REF!</definedName>
    <definedName name="Нав_Финансы2">[6]навигация!#REF!</definedName>
    <definedName name="наропплон" localSheetId="3">[3]!наропплон</definedName>
    <definedName name="наропплон">[3]!наропплон</definedName>
    <definedName name="Население">'[8]Производство электроэнергии'!$A$124</definedName>
    <definedName name="нгеинсцф" localSheetId="3">[3]!нгеинсцф</definedName>
    <definedName name="нгеинсцф">[3]!нгеинсцф</definedName>
    <definedName name="нгневаапор" localSheetId="0" hidden="1">{#N/A,#N/A,TRUE,"Лист1";#N/A,#N/A,TRUE,"Лист2";#N/A,#N/A,TRUE,"Лист3"}</definedName>
    <definedName name="нгневаапор" localSheetId="3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еамрр" localSheetId="3">[3]!неамрр</definedName>
    <definedName name="неамрр">[3]!неамрр</definedName>
    <definedName name="нееегенененененененннене" localSheetId="3">[3]!нееегенененененененннене</definedName>
    <definedName name="нееегенененененененннене">[3]!нееегенененененененннене</definedName>
    <definedName name="ненрпп" localSheetId="3">[3]!ненрпп</definedName>
    <definedName name="ненрпп">[3]!ненрпп</definedName>
    <definedName name="Нояб" localSheetId="3">[3]!Нояб</definedName>
    <definedName name="Нояб">[3]!Нояб</definedName>
    <definedName name="Ноябрь" localSheetId="3">[3]!Ноябрь</definedName>
    <definedName name="Ноябрь">[3]!Ноябрь</definedName>
    <definedName name="нпангаклга" localSheetId="0" hidden="1">{#N/A,#N/A,TRUE,"Лист1";#N/A,#N/A,TRUE,"Лист2";#N/A,#N/A,TRUE,"Лист3"}</definedName>
    <definedName name="нпангаклга" localSheetId="3" hidden="1">{#N/A,#N/A,TRUE,"Лист1";#N/A,#N/A,TRUE,"Лист2";#N/A,#N/A,TRUE,"Лист3"}</definedName>
    <definedName name="нпангаклга" hidden="1">{#N/A,#N/A,TRUE,"Лист1";#N/A,#N/A,TRUE,"Лист2";#N/A,#N/A,TRUE,"Лист3"}</definedName>
    <definedName name="_xlnm.Print_Area" localSheetId="1">'Приложение 2'!$A$1:$G$37</definedName>
    <definedName name="огпорпарсм" localSheetId="3">[3]!огпорпарсм</definedName>
    <definedName name="огпорпарсм">[3]!огпорпарсм</definedName>
    <definedName name="огтитимисмсмсва" localSheetId="3">[3]!огтитимисмсмсва</definedName>
    <definedName name="огтитимисмсмсва">[3]!огтитимисмсмсва</definedName>
    <definedName name="олдолтрь" localSheetId="3">[3]!олдолтрь</definedName>
    <definedName name="олдолтрь">[3]!олдолтрь</definedName>
    <definedName name="оллртимиава" localSheetId="0" hidden="1">{#N/A,#N/A,TRUE,"Лист1";#N/A,#N/A,TRUE,"Лист2";#N/A,#N/A,TRUE,"Лист3"}</definedName>
    <definedName name="оллртимиава" localSheetId="3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лльимсаы" localSheetId="3">[3]!олльимсаы</definedName>
    <definedName name="олльимсаы">[3]!олльимсаы</definedName>
    <definedName name="олорлрорит" localSheetId="3">[3]!олорлрорит</definedName>
    <definedName name="олорлрорит">[3]!олорлрорит</definedName>
    <definedName name="олритиимсмсв" localSheetId="3">[3]!олритиимсмсв</definedName>
    <definedName name="олритиимсмсв">[3]!олритиимсмсв</definedName>
    <definedName name="олрлпо" localSheetId="3">[3]!олрлпо</definedName>
    <definedName name="олрлпо">[3]!олрлпо</definedName>
    <definedName name="олрриоипрм" localSheetId="3">[3]!олрриоипрм</definedName>
    <definedName name="олрриоипрм">[3]!олрриоипрм</definedName>
    <definedName name="омимимсмис" localSheetId="3">[3]!омимимсмис</definedName>
    <definedName name="омимимсмис">[3]!омимимсмис</definedName>
    <definedName name="опропроапрапра" localSheetId="3">[3]!опропроапрапра</definedName>
    <definedName name="опропроапрапра">[3]!опропроапрапра</definedName>
    <definedName name="опрорпрпапрапрвава" localSheetId="3">[3]!опрорпрпапрапрвава</definedName>
    <definedName name="опрорпрпапрапрвава">[3]!опрорпрпапрапрвава</definedName>
    <definedName name="ОптРынок">'[5]Производство электроэнергии'!$A$23</definedName>
    <definedName name="орлопапвпа" localSheetId="3">[3]!орлопапвпа</definedName>
    <definedName name="орлопапвпа">[3]!орлопапвпа</definedName>
    <definedName name="орлороррлоорпапа" localSheetId="0" hidden="1">{#N/A,#N/A,TRUE,"Лист1";#N/A,#N/A,TRUE,"Лист2";#N/A,#N/A,TRUE,"Лист3"}</definedName>
    <definedName name="орлороррлоорпапа" localSheetId="3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" localSheetId="3">[3]!оро</definedName>
    <definedName name="оро">[3]!оро</definedName>
    <definedName name="ороиприм" localSheetId="3">[3]!ороиприм</definedName>
    <definedName name="ороиприм">[3]!ороиприм</definedName>
    <definedName name="оролпррпап" localSheetId="3">[3]!оролпррпап</definedName>
    <definedName name="оролпррпап">[3]!оролпррпап</definedName>
    <definedName name="ороорправ" localSheetId="0" hidden="1">{#N/A,#N/A,TRUE,"Лист1";#N/A,#N/A,TRUE,"Лист2";#N/A,#N/A,TRUE,"Лист3"}</definedName>
    <definedName name="ороорправ" localSheetId="3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оропоненеваыв" localSheetId="3">[3]!оропоненеваыв</definedName>
    <definedName name="оропоненеваыв">[3]!оропоненеваыв</definedName>
    <definedName name="оропорап" localSheetId="3">[3]!оропорап</definedName>
    <definedName name="оропорап">[3]!оропорап</definedName>
    <definedName name="оропрпрарпвч" localSheetId="3">[3]!оропрпрарпвч</definedName>
    <definedName name="оропрпрарпвч">[3]!оропрпрарпвч</definedName>
    <definedName name="орорпрапвкак" localSheetId="3">[3]!орорпрапвкак</definedName>
    <definedName name="орорпрапвкак">[3]!орорпрапвкак</definedName>
    <definedName name="орорпропмрм" localSheetId="3">[3]!орорпропмрм</definedName>
    <definedName name="орорпропмрм">[3]!орорпропмрм</definedName>
    <definedName name="орорпрпакв" localSheetId="3">[3]!орорпрпакв</definedName>
    <definedName name="орорпрпакв">[3]!орорпрпакв</definedName>
    <definedName name="орортитмимисаа" localSheetId="3">[3]!орортитмимисаа</definedName>
    <definedName name="орортитмимисаа">[3]!орортитмимисаа</definedName>
    <definedName name="орпорпаерв" localSheetId="3">[3]!орпорпаерв</definedName>
    <definedName name="орпорпаерв">[3]!орпорпаерв</definedName>
    <definedName name="орпрмпачвуыф" localSheetId="3">[3]!орпрмпачвуыф</definedName>
    <definedName name="орпрмпачвуыф">[3]!орпрмпачвуыф</definedName>
    <definedName name="орримими" localSheetId="3">[3]!орримими</definedName>
    <definedName name="орримими">[3]!орримими</definedName>
    <definedName name="памсмчвв" localSheetId="0" hidden="1">{#N/A,#N/A,TRUE,"Лист1";#N/A,#N/A,TRUE,"Лист2";#N/A,#N/A,TRUE,"Лист3"}</definedName>
    <definedName name="памсмчвв" localSheetId="3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опаорпопро" localSheetId="3">[3]!паопаорпопро</definedName>
    <definedName name="паопаорпопро">[3]!паопаорпопро</definedName>
    <definedName name="папаорпрпрпр" localSheetId="0" hidden="1">{#N/A,#N/A,TRUE,"Лист1";#N/A,#N/A,TRUE,"Лист2";#N/A,#N/A,TRUE,"Лист3"}</definedName>
    <definedName name="папаорпрпрпр" localSheetId="3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арапаорар" localSheetId="3">[3]!парапаорар</definedName>
    <definedName name="парапаорар">[3]!парапаорар</definedName>
    <definedName name="первый" localSheetId="0">#REF!</definedName>
    <definedName name="первый" localSheetId="3">#REF!</definedName>
    <definedName name="первый">#REF!</definedName>
    <definedName name="Период" localSheetId="3">#REF!</definedName>
    <definedName name="Период">#REF!</definedName>
    <definedName name="пиримисмсмчсы" localSheetId="3">[3]!пиримисмсмчсы</definedName>
    <definedName name="пиримисмсмчсы">[3]!пиримисмсмчсы</definedName>
    <definedName name="план56" localSheetId="3">[3]!план56</definedName>
    <definedName name="план56">[3]!план56</definedName>
    <definedName name="пмисмсмсчсмч" localSheetId="3">[3]!пмисмсмсчсмч</definedName>
    <definedName name="пмисмсмсчсмч">[3]!пмисмсмсчсмч</definedName>
    <definedName name="ПотериТЭ">[5]Лист!$A$400</definedName>
    <definedName name="пппп" localSheetId="3">[3]!пппп</definedName>
    <definedName name="пппп">[3]!пппп</definedName>
    <definedName name="пр" localSheetId="3">[3]!пр</definedName>
    <definedName name="пр">[3]!пр</definedName>
    <definedName name="праорарпвкав" localSheetId="3">[3]!праорарпвкав</definedName>
    <definedName name="праорарпвкав">[3]!праорарпвкав</definedName>
    <definedName name="прибыль3" localSheetId="0" hidden="1">{#N/A,#N/A,TRUE,"Лист1";#N/A,#N/A,TRUE,"Лист2";#N/A,#N/A,TRUE,"Лист3"}</definedName>
    <definedName name="прибыль3" localSheetId="3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ожение" localSheetId="3" hidden="1">'[1]на 1 тут'!#REF!</definedName>
    <definedName name="Приложение" hidden="1">'[1]на 1 тут'!#REF!</definedName>
    <definedName name="про" localSheetId="3">[3]!про</definedName>
    <definedName name="про">[3]!про</definedName>
    <definedName name="пропорпшгршг" localSheetId="3">[3]!пропорпшгршг</definedName>
    <definedName name="пропорпшгршг">[3]!пропорпшгршг</definedName>
    <definedName name="Прочие_электроэнергии">'[8]Производство электроэнергии'!$A$132</definedName>
    <definedName name="прпрапапвавав" localSheetId="3">[3]!прпрапапвавав</definedName>
    <definedName name="прпрапапвавав">[3]!прпрапапвавав</definedName>
    <definedName name="прпропорпрпр" localSheetId="0" hidden="1">{#N/A,#N/A,TRUE,"Лист1";#N/A,#N/A,TRUE,"Лист2";#N/A,#N/A,TRUE,"Лист3"}</definedName>
    <definedName name="прпропорпрпр" localSheetId="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прпропрпрпорп" localSheetId="3">[3]!прпропрпрпорп</definedName>
    <definedName name="прпропрпрпорп">[3]!прпропрпрпорп</definedName>
    <definedName name="пррпрпрпорпроп" localSheetId="3">[3]!пррпрпрпорпроп</definedName>
    <definedName name="пррпрпрпорпроп">[3]!пррпрпрпорпроп</definedName>
    <definedName name="рапмапыввя" localSheetId="3">[3]!рапмапыввя</definedName>
    <definedName name="рапмапыввя">[3]!рапмапыввя</definedName>
    <definedName name="рис1" localSheetId="0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hidden="1">{#N/A,#N/A,TRUE,"Лист1";#N/A,#N/A,TRUE,"Лист2";#N/A,#N/A,TRUE,"Лист3"}</definedName>
    <definedName name="ркенвапапрарп" localSheetId="3">[3]!ркенвапапрарп</definedName>
    <definedName name="ркенвапапрарп">[3]!ркенвапапрарп</definedName>
    <definedName name="рмпп" localSheetId="3">[3]!рмпп</definedName>
    <definedName name="рмпп">[3]!рмпп</definedName>
    <definedName name="ролрпраправ" localSheetId="3">[3]!ролрпраправ</definedName>
    <definedName name="ролрпраправ">[3]!ролрпраправ</definedName>
    <definedName name="роо" localSheetId="3">[3]!роо</definedName>
    <definedName name="роо">[3]!роо</definedName>
    <definedName name="роорпрпваы" localSheetId="3">[3]!роорпрпваы</definedName>
    <definedName name="роорпрпваы">[3]!роорпрпваы</definedName>
    <definedName name="ропопопмо" localSheetId="3">[3]!ропопопмо</definedName>
    <definedName name="ропопопмо">[3]!ропопопмо</definedName>
    <definedName name="ропор" localSheetId="3">[3]!ропор</definedName>
    <definedName name="ропор">[3]!ропор</definedName>
    <definedName name="рортимсчвы" localSheetId="0" hidden="1">{#N/A,#N/A,TRUE,"Лист1";#N/A,#N/A,TRUE,"Лист2";#N/A,#N/A,TRUE,"Лист3"}</definedName>
    <definedName name="рортимсчвы" localSheetId="3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парпапрап" localSheetId="3">[3]!рпарпапрап</definedName>
    <definedName name="рпарпапрап">[3]!рпарпапрап</definedName>
    <definedName name="рпплордлпава" localSheetId="3">[3]!рпплордлпава</definedName>
    <definedName name="рпплордлпава">[3]!рпплордлпава</definedName>
    <definedName name="рпрпмимимссмваы" localSheetId="3">[3]!рпрпмимимссмваы</definedName>
    <definedName name="рпрпмимимссмваы">[3]!рпрпмимимссмваы</definedName>
    <definedName name="ррапав" localSheetId="0" hidden="1">{#N/A,#N/A,TRUE,"Лист1";#N/A,#N/A,TRUE,"Лист2";#N/A,#N/A,TRUE,"Лист3"}</definedName>
    <definedName name="ррапав" localSheetId="3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" localSheetId="3">[3]!с</definedName>
    <definedName name="с">[3]!с</definedName>
    <definedName name="СальдоПереток">'[5]Производство электроэнергии'!$A$38</definedName>
    <definedName name="сапвпавапвапвп" localSheetId="3">[3]!сапвпавапвапвп</definedName>
    <definedName name="сапвпавапвапвп">[3]!сапвпавапвапвп</definedName>
    <definedName name="Собст">'[9]эл ст'!$A$360:$IV$360</definedName>
    <definedName name="Собств">'[9]эл ст'!$A$369:$IV$369</definedName>
    <definedName name="сс" localSheetId="3">[3]!сс</definedName>
    <definedName name="сс">[3]!сс</definedName>
    <definedName name="сссс" localSheetId="3">[3]!сссс</definedName>
    <definedName name="сссс">[3]!сссс</definedName>
    <definedName name="ссы" localSheetId="3">[3]!ссы</definedName>
    <definedName name="ссы">[3]!ссы</definedName>
    <definedName name="Стр_Кот">[5]структура!$A$38</definedName>
    <definedName name="Стр_ПерТЭ">[5]структура!$A$48</definedName>
    <definedName name="Стр_ПерЭЭ">[5]структура!$A$16</definedName>
    <definedName name="Стр_ПрТЭ">[5]структура!$A$26</definedName>
    <definedName name="Стр_ПрЭЭ">[5]структура!$A$5</definedName>
    <definedName name="Стр_ТЭС">[5]структура!$A$32</definedName>
    <definedName name="Стр_Финансы">[5]структура!$A$84</definedName>
    <definedName name="Стр_Финансы2">[5]структура!$A$49</definedName>
    <definedName name="т11всего_1">[5]Т11!$B$38</definedName>
    <definedName name="т11всего_2">[5]Т11!$B$69</definedName>
    <definedName name="т12п1_1">[6]Т12!$A$10</definedName>
    <definedName name="т12п1_2">[6]Т12!$A$22</definedName>
    <definedName name="т12п2_1">[6]Т12!$A$15</definedName>
    <definedName name="т12п2_2">[6]Т12!$A$27</definedName>
    <definedName name="т19.1п16">[5]Т19.1!$B$39</definedName>
    <definedName name="т1п15">[5]Т1!$B$36</definedName>
    <definedName name="т2п11">[5]Т2!$B$42</definedName>
    <definedName name="т2п12">[5]Т2!$B$47</definedName>
    <definedName name="т2п13">[5]Т2!$B$48</definedName>
    <definedName name="т3итого">[5]Т3!$B$31</definedName>
    <definedName name="т3п3" localSheetId="3">[6]Т3!#REF!</definedName>
    <definedName name="т3п3">[6]Т3!#REF!</definedName>
    <definedName name="т6п5_1">[5]Т6!$B$12</definedName>
    <definedName name="т6п5_2">[5]Т6!$B$18</definedName>
    <definedName name="т7п4_1">[5]Т7!$B$20</definedName>
    <definedName name="т7п4_2">[5]Т7!$B$37</definedName>
    <definedName name="т7п5_1">[5]Т7!$B$22</definedName>
    <definedName name="т7п5_2">[5]Т7!$B$39</definedName>
    <definedName name="т7п6_1">[5]Т7!$B$25</definedName>
    <definedName name="т7п6_2">[5]Т7!$B$42</definedName>
    <definedName name="т8п1">[5]Т8!$B$8</definedName>
    <definedName name="тп" localSheetId="0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hidden="1">{#N/A,#N/A,TRUE,"Лист1";#N/A,#N/A,TRUE,"Лист2";#N/A,#N/A,TRUE,"Лист3"}</definedName>
    <definedName name="ТПм">'[13]НВВ утв тарифы'!$H$17</definedName>
    <definedName name="третий" localSheetId="0">#REF!</definedName>
    <definedName name="третий" localSheetId="3">#REF!</definedName>
    <definedName name="третий">#REF!</definedName>
    <definedName name="у" localSheetId="3">[3]!у</definedName>
    <definedName name="у">[3]!у</definedName>
    <definedName name="у1" localSheetId="3">[3]!у1</definedName>
    <definedName name="у1">[3]!у1</definedName>
    <definedName name="ук" localSheetId="3">[3]!ук</definedName>
    <definedName name="ук">[3]!ук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Ф" localSheetId="3">[3]!УФ</definedName>
    <definedName name="УФ">[3]!УФ</definedName>
    <definedName name="уыавыапвпаворорол" localSheetId="0" hidden="1">{#N/A,#N/A,TRUE,"Лист1";#N/A,#N/A,TRUE,"Лист2";#N/A,#N/A,TRUE,"Лист3"}</definedName>
    <definedName name="уыавыапвпаворорол" localSheetId="3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уываываывыпавыа" localSheetId="3">[3]!уываываывыпавыа</definedName>
    <definedName name="уываываывыпавыа">[3]!уываываывыпавыа</definedName>
    <definedName name="Филиал" localSheetId="0">#REF!</definedName>
    <definedName name="Филиал" localSheetId="3">#REF!</definedName>
    <definedName name="Филиал">#REF!</definedName>
    <definedName name="фф" localSheetId="3">[3]!фф</definedName>
    <definedName name="фф">[3]!фф</definedName>
    <definedName name="хэзббббшоолп" localSheetId="3">[3]!хэзббббшоолп</definedName>
    <definedName name="хэзббббшоолп">[3]!хэзббббшоолп</definedName>
    <definedName name="ц" localSheetId="3">[3]!ц</definedName>
    <definedName name="ц">[3]!ц</definedName>
    <definedName name="ц1" localSheetId="3">[3]!ц1</definedName>
    <definedName name="ц1">[3]!ц1</definedName>
    <definedName name="цу" localSheetId="3">[3]!цу</definedName>
    <definedName name="цу">[3]!цу</definedName>
    <definedName name="цуа" localSheetId="3">[3]!цуа</definedName>
    <definedName name="цуа">[3]!цуа</definedName>
    <definedName name="чавапвапвавав" localSheetId="3">[3]!чавапвапвавав</definedName>
    <definedName name="чавапвапвавав">[3]!чавапвапвавав</definedName>
    <definedName name="четвертый" localSheetId="0">#REF!</definedName>
    <definedName name="четвертый" localSheetId="3">#REF!</definedName>
    <definedName name="четвертый">#REF!</definedName>
    <definedName name="Ш_СК">[5]Ш_Передача_ЭЭ!$A$79</definedName>
    <definedName name="шглоьотьиита" localSheetId="3">[3]!шглоьотьиита</definedName>
    <definedName name="шглоьотьиита">[3]!шглоьотьиита</definedName>
    <definedName name="шгншногрппрпр" localSheetId="3">[3]!шгншногрппрпр</definedName>
    <definedName name="шгншногрппрпр">[3]!шгншногрппрпр</definedName>
    <definedName name="шгоропропрап" localSheetId="3">[3]!шгоропропрап</definedName>
    <definedName name="шгоропропрап">[3]!шгоропропрап</definedName>
    <definedName name="шгшрормпавкаы" localSheetId="0" hidden="1">{#N/A,#N/A,TRUE,"Лист1";#N/A,#N/A,TRUE,"Лист2";#N/A,#N/A,TRUE,"Лист3"}</definedName>
    <definedName name="шгшрормпавкаы" localSheetId="3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гшщгшпрпрапа" localSheetId="3">[3]!шгшщгшпрпрапа</definedName>
    <definedName name="шгшщгшпрпрапа">[3]!шгшщгшпрпрапа</definedName>
    <definedName name="шоапвваыаыф" localSheetId="0" hidden="1">{#N/A,#N/A,TRUE,"Лист1";#N/A,#N/A,TRUE,"Лист2";#N/A,#N/A,TRUE,"Лист3"}</definedName>
    <definedName name="шоапвваыаыф" localSheetId="3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гоитими" localSheetId="3">[3]!шогоитими</definedName>
    <definedName name="шогоитими">[3]!шогоитими</definedName>
    <definedName name="шооитиаавч" localSheetId="0" hidden="1">{#N/A,#N/A,TRUE,"Лист1";#N/A,#N/A,TRUE,"Лист2";#N/A,#N/A,TRUE,"Лист3"}</definedName>
    <definedName name="шооитиаавч" localSheetId="3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орорррпапра" localSheetId="3">[3]!шорорррпапра</definedName>
    <definedName name="шорорррпапра">[3]!шорорррпапра</definedName>
    <definedName name="шоррпвакуф" localSheetId="3">[3]!шоррпвакуф</definedName>
    <definedName name="шоррпвакуф">[3]!шоррпвакуф</definedName>
    <definedName name="шорттисаавч" localSheetId="3">[3]!шорттисаавч</definedName>
    <definedName name="шорттисаавч">[3]!шорттисаавч</definedName>
    <definedName name="штлоррпммпачв" localSheetId="3">[3]!штлоррпммпачв</definedName>
    <definedName name="штлоррпммпачв">[3]!штлоррпммпачв</definedName>
    <definedName name="шшшшшо" localSheetId="3">[3]!шшшшшо</definedName>
    <definedName name="шшшшшо">[3]!шшшшшо</definedName>
    <definedName name="шщщолоорпап" localSheetId="3">[3]!шщщолоорпап</definedName>
    <definedName name="шщщолоорпап">[3]!шщщолоорпап</definedName>
    <definedName name="щ" localSheetId="3">[3]!щ</definedName>
    <definedName name="щ">[3]!щ</definedName>
    <definedName name="щзллторм" localSheetId="3">[3]!щзллторм</definedName>
    <definedName name="щзллторм">[3]!щзллторм</definedName>
    <definedName name="щзшщлщщошшо" localSheetId="3">[3]!щзшщлщщошшо</definedName>
    <definedName name="щзшщлщщошшо">[3]!щзшщлщщошшо</definedName>
    <definedName name="щзшщшщгшроо" localSheetId="3">[3]!щзшщшщгшроо</definedName>
    <definedName name="щзшщшщгшроо">[3]!щзшщшщгшроо</definedName>
    <definedName name="щоллопекв" localSheetId="3">[3]!щоллопекв</definedName>
    <definedName name="щоллопекв">[3]!щоллопекв</definedName>
    <definedName name="щомекв" localSheetId="3">[3]!щомекв</definedName>
    <definedName name="щомекв">[3]!щомекв</definedName>
    <definedName name="щшгшиекв" localSheetId="3">[3]!щшгшиекв</definedName>
    <definedName name="щшгшиекв">[3]!щшгшиекв</definedName>
    <definedName name="щшлдолрорми" localSheetId="0" hidden="1">{#N/A,#N/A,TRUE,"Лист1";#N/A,#N/A,TRUE,"Лист2";#N/A,#N/A,TRUE,"Лист3"}</definedName>
    <definedName name="щшлдолрорми" localSheetId="3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щшолььти" localSheetId="3">[3]!щшолььти</definedName>
    <definedName name="щшолььти">[3]!щшолььти</definedName>
    <definedName name="щшропса" localSheetId="3">[3]!щшропса</definedName>
    <definedName name="щшропса">[3]!щшропса</definedName>
    <definedName name="щшщгтропрпвс" localSheetId="3">[3]!щшщгтропрпвс</definedName>
    <definedName name="щшщгтропрпвс">[3]!щшщгтропрпвс</definedName>
    <definedName name="ыв" localSheetId="3">[3]!ыв</definedName>
    <definedName name="ыв">[3]!ыв</definedName>
    <definedName name="ывявапро" localSheetId="3">[3]!ывявапро</definedName>
    <definedName name="ывявапро">[3]!ывявапро</definedName>
    <definedName name="ыуаы" localSheetId="0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3">[3]!ыыыы</definedName>
    <definedName name="ыыыы">[3]!ыыыы</definedName>
    <definedName name="ЬЬ">'[14]ИТОГИ  по Н,Р,Э,Q'!$A$2:$IV$4</definedName>
    <definedName name="юбьбютьи" localSheetId="0" hidden="1">{#N/A,#N/A,TRUE,"Лист1";#N/A,#N/A,TRUE,"Лист2";#N/A,#N/A,TRUE,"Лист3"}</definedName>
    <definedName name="юбьбютьи" localSheetId="3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0" hidden="1">{#N/A,#N/A,TRUE,"Лист1";#N/A,#N/A,TRUE,"Лист2";#N/A,#N/A,TRUE,"Лист3"}</definedName>
    <definedName name="юлолтррпв" localSheetId="3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" localSheetId="3">[3]!я</definedName>
    <definedName name="я">[3]!я</definedName>
    <definedName name="яя" localSheetId="3">[3]!яя</definedName>
    <definedName name="яя">[3]!яя</definedName>
    <definedName name="яяя" localSheetId="3">[3]!яяя</definedName>
    <definedName name="яяя">[3]!яяя</definedName>
  </definedNames>
  <calcPr calcId="124519"/>
  <customWorkbookViews>
    <customWorkbookView name="Гноевая-МВ - Личное представление" guid="{3DC63FE0-8FBB-4442-B258-5F51C0C41A1A}" mergeInterval="0" personalView="1" maximized="1" xWindow="1" yWindow="1" windowWidth="1920" windowHeight="915" tabRatio="811" activeSheetId="2" showFormulaBar="0"/>
    <customWorkbookView name="Работа - Личное представление" guid="{F7F69443-32E2-4D1D-80B1-6501666B4ED1}" mergeInterval="0" personalView="1" maximized="1" xWindow="1" yWindow="1" windowWidth="1676" windowHeight="820" tabRatio="811" activeSheetId="3"/>
    <customWorkbookView name="Amanova_UA - Личное представление" guid="{F0FC88CA-6E8B-4D7E-9715-9FF864AFB4E6}" mergeInterval="0" personalView="1" maximized="1" xWindow="1" yWindow="1" windowWidth="1920" windowHeight="850" tabRatio="811" activeSheetId="1"/>
    <customWorkbookView name="Белова-АЮ - Личное представление" guid="{BD4F56B5-93F8-4A12-B19B-C10B14AC56EC}" mergeInterval="0" personalView="1" maximized="1" windowWidth="1916" windowHeight="855" tabRatio="811" activeSheetId="2"/>
  </customWorkbookViews>
  <fileRecoveryPr autoRecover="0"/>
</workbook>
</file>

<file path=xl/calcChain.xml><?xml version="1.0" encoding="utf-8"?>
<calcChain xmlns="http://schemas.openxmlformats.org/spreadsheetml/2006/main">
  <c r="F28" i="2"/>
  <c r="F27"/>
  <c r="C27"/>
  <c r="J7" i="3"/>
  <c r="F7"/>
  <c r="D7"/>
  <c r="E7"/>
  <c r="I7"/>
  <c r="H7"/>
  <c r="E155" i="6" l="1"/>
  <c r="E137"/>
  <c r="J74"/>
  <c r="M10" i="8"/>
  <c r="C9" i="2" l="1"/>
  <c r="E87" i="8"/>
  <c r="E23"/>
  <c r="G183" i="6" l="1"/>
  <c r="G182"/>
  <c r="G181"/>
  <c r="G180"/>
  <c r="G179"/>
  <c r="G178"/>
  <c r="G177"/>
  <c r="G176"/>
  <c r="G175"/>
  <c r="G174"/>
  <c r="G173"/>
  <c r="G172"/>
  <c r="G171"/>
  <c r="G91"/>
  <c r="G90"/>
  <c r="G89"/>
  <c r="E89"/>
  <c r="G88"/>
  <c r="G87"/>
  <c r="G86"/>
  <c r="G85"/>
  <c r="G84"/>
  <c r="G83"/>
  <c r="G82"/>
  <c r="G81"/>
  <c r="G80"/>
  <c r="G79"/>
  <c r="G78"/>
  <c r="G77"/>
  <c r="G76"/>
  <c r="G75"/>
  <c r="G71"/>
  <c r="G70"/>
  <c r="G25"/>
  <c r="E25"/>
  <c r="G24"/>
  <c r="G23"/>
  <c r="G22"/>
  <c r="G21"/>
  <c r="G20"/>
  <c r="G19"/>
  <c r="G18"/>
  <c r="G17"/>
  <c r="G16"/>
  <c r="G15"/>
  <c r="G14"/>
  <c r="G13"/>
  <c r="G12"/>
  <c r="G8"/>
  <c r="G7"/>
  <c r="G6"/>
  <c r="C18" i="2"/>
  <c r="F9" l="1"/>
  <c r="F18"/>
  <c r="C19"/>
  <c r="F19" s="1"/>
  <c r="H12" i="3"/>
  <c r="F12" l="1"/>
  <c r="D12"/>
  <c r="J12"/>
  <c r="C10" i="2"/>
  <c r="F10" s="1"/>
  <c r="C28" l="1"/>
</calcChain>
</file>

<file path=xl/sharedStrings.xml><?xml version="1.0" encoding="utf-8"?>
<sst xmlns="http://schemas.openxmlformats.org/spreadsheetml/2006/main" count="2217" uniqueCount="683">
  <si>
    <t>№ п/п</t>
  </si>
  <si>
    <t>Наименование мероприятий</t>
  </si>
  <si>
    <r>
      <t>Информация для расчета стандартизированной тарифной ставки С</t>
    </r>
    <r>
      <rPr>
        <vertAlign val="subscript"/>
        <sz val="11"/>
        <rFont val="Times New Roman"/>
        <family val="1"/>
        <charset val="204"/>
      </rPr>
      <t>1</t>
    </r>
  </si>
  <si>
    <t>Расходы  на одно присоединение (руб. на одно ТП)</t>
  </si>
  <si>
    <t>1.</t>
  </si>
  <si>
    <t>2.</t>
  </si>
  <si>
    <t>Количество технологических присоединений (шт.)</t>
  </si>
  <si>
    <t>Подготовка и выдача сетевой организацией технических условий Заявителю и их согласнование  с системным оператором</t>
  </si>
  <si>
    <t xml:space="preserve">Проверка сетевой организацией выполнения Заявителем технических условий 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</si>
  <si>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</si>
  <si>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</si>
  <si>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</si>
  <si>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</si>
  <si>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</si>
  <si>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</si>
  <si>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</si>
  <si>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</si>
  <si>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</si>
  <si>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</si>
  <si>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</si>
  <si>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</si>
  <si>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</si>
  <si>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</si>
  <si>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</si>
  <si>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</si>
  <si>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</si>
  <si>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</si>
  <si>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</si>
  <si>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</si>
  <si>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</si>
  <si>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</si>
  <si>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</si>
  <si>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</si>
  <si>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</si>
  <si>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</si>
  <si>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</si>
  <si>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</si>
  <si>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</si>
  <si>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</si>
  <si>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</si>
  <si>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</si>
  <si>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</si>
  <si>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</si>
  <si>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</si>
  <si>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</si>
  <si>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</si>
  <si>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</si>
  <si>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Объем максимальной мощности (кВт)</t>
  </si>
  <si>
    <t xml:space="preserve">Расчет фактических расходов на выполнение мероприятий по технологическому присоединению на проверку сетевой организацией выполнения Заявителем технических условий </t>
  </si>
  <si>
    <t>Расчет фактических расходов на выполнение мероприятий по технологическому присоединению на подготовку и выдачу сетевой организацией технических условий Заявителю и их согласнование  с системным оператором</t>
  </si>
  <si>
    <t>Расходы согласно приложению 3 по каждому мероприятию (руб.)</t>
  </si>
  <si>
    <t>тыс. руб.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</si>
  <si>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</si>
  <si>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</si>
  <si>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</si>
  <si>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</si>
  <si>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Протяженность (для линий электропередачи), м</t>
  </si>
  <si>
    <t>Пропускная способность, кВт/</t>
  </si>
  <si>
    <t>Максимальная мощность, кВт</t>
  </si>
  <si>
    <t>Строительство воздушных линий</t>
  </si>
  <si>
    <t>-</t>
  </si>
  <si>
    <t>1.j</t>
  </si>
  <si>
    <t>1.j.k</t>
  </si>
  <si>
    <t>1.j.k.l</t>
  </si>
  <si>
    <t>Материал провода (медный (l=1), стальной (l=2), сталеалюминиевый (l=3), алюминиевый (l=4))</t>
  </si>
  <si>
    <t>1.j.k.l.m</t>
  </si>
  <si>
    <t>…</t>
  </si>
  <si>
    <t>&lt;пообъектная расшифровка&gt;</t>
  </si>
  <si>
    <t>Строительство кабельных линий</t>
  </si>
  <si>
    <t>2.j</t>
  </si>
  <si>
    <t>2.j.k</t>
  </si>
  <si>
    <t>2.j.k.l</t>
  </si>
  <si>
    <t>Кабели с резиновой и пластмассовой изоляцией (l=1), бумажной изоляцией (l=2)</t>
  </si>
  <si>
    <t>2.j.k.l.m</t>
  </si>
  <si>
    <t xml:space="preserve">Приложение № 1 </t>
  </si>
  <si>
    <t>Наименование материала/ оборудования</t>
  </si>
  <si>
    <t>Расходы на строительство объекта по ОС-1, КС, тыс. руб.</t>
  </si>
  <si>
    <t>Реквизиты обосновывающих документов по строительству объекта</t>
  </si>
  <si>
    <t>Протяжен-ность (для линий электропередачи), м</t>
  </si>
  <si>
    <t>Присоединенная максимальная мощность, кВт</t>
  </si>
  <si>
    <t>Материал опоры (деревянные (j=1), металлические (j=2), железо-бетонные (j=3))</t>
  </si>
  <si>
    <t>Тип провода (изолированный провод (k=1), неизолирован-ный провод (k=2))</t>
  </si>
  <si>
    <t>Cечение провода  (диапазон до 25 квадратных мм включительно (m=1), от 25 до 50 квадратных мм включи-тельно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</si>
  <si>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Способ прокладки кабельных линий (в траншеях (j=1), в блоках (j=2), в каналах (j=3), в туннелях и коллекторах (j=4), в галереях и эстакадах (j=5))</t>
  </si>
  <si>
    <t>Одножильные (k=1) и много-жильные (k=2)</t>
  </si>
  <si>
    <t>Cечение провода  (диапазон до 25 квадратных мм включительно (m=1), от 25 до 50 квадратных мм включительно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</si>
  <si>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
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</si>
  <si>
    <t>Приложение № 4</t>
  </si>
  <si>
    <t>Приложение №2</t>
  </si>
  <si>
    <t>Приложение № 3</t>
  </si>
  <si>
    <t>_</t>
  </si>
  <si>
    <t>1.3.2.3.2</t>
  </si>
  <si>
    <t>10 кВ</t>
  </si>
  <si>
    <t>1.3.1.4.1</t>
  </si>
  <si>
    <t>1.3.1.3.3</t>
  </si>
  <si>
    <t>1.3.1.3.2</t>
  </si>
  <si>
    <t>2.1.2.1.3</t>
  </si>
  <si>
    <t>2.1.2.1.4</t>
  </si>
  <si>
    <t>2.1.2.1.2</t>
  </si>
  <si>
    <t>6 кВ</t>
  </si>
  <si>
    <t>4.4.1.2</t>
  </si>
  <si>
    <t>Присоединяемая максимальная мощность, кВт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</si>
  <si>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2017 год </t>
  </si>
  <si>
    <t>Строительство ВЛЭП-6 кВ от ВЛЭП-6 кВ ф.15-Трамвайный П/СТ до ГЗУ ул.Туркменская, 44А</t>
  </si>
  <si>
    <t>АС 70/11, ж/б опоры</t>
  </si>
  <si>
    <t>Строительство ВЛЗ-6 кВ от ф.19-286 до границ земельного участка ул. Карьерная, 32А</t>
  </si>
  <si>
    <t>СИП-3 1х50, ж/б опоры</t>
  </si>
  <si>
    <t xml:space="preserve">Строительство ВЛ-10 кВ  от ВЛ-10 кВ ф.9-300 до границ земельного участка с кадастровым номером 42:30:0103007:3 (ул. Полосухина, 18А) </t>
  </si>
  <si>
    <t>Строительство ВЛЭП-0,4 кВ от ВЛЭП-0,4 кВ ф.Левая сторона МТП-505 до ГЗУ ул.Телеутская, стр.№118</t>
  </si>
  <si>
    <t>0,4 кВ</t>
  </si>
  <si>
    <t>СИП-2 3х70+1х95, ж/б опоры</t>
  </si>
  <si>
    <t>Строительство ВЛЭП-0,4 кВ от ВЛЭП-0,4 кВ ф.Талдинский КТП-869 до ГЗУ ул. Талдинская, стр.№25</t>
  </si>
  <si>
    <t>Строительство ВЛЭП-0,4 кВ от ВЛЭП-0,4 кВ ф.Володарского МТП-264 до ГЗУ по ул.Революционная, стр.№92</t>
  </si>
  <si>
    <t>СИП-4 2х16, ж/б опоры</t>
  </si>
  <si>
    <t>Реконструкция МТП-337 и строительство ВЛЭП-0,4 кВ до границ земельного участка 42:30:0103011:66 (мобильная антенная опора сотовой связи)</t>
  </si>
  <si>
    <t>СИП-4 4х16, ж/б опоры</t>
  </si>
  <si>
    <t>Строительство ВЛЭП-0,4кВ от ВЛЭП-0,4кВ МТП-505 до границ з/уч ул.Телеутская, 69</t>
  </si>
  <si>
    <t>Строительство ВЛЭП-0,4 кВ  от ф. «Украинский» МТП-398 до границ земельного участка по ул.Украинская, стр№27А</t>
  </si>
  <si>
    <t>СИП-4 2х25, ж/б опоры</t>
  </si>
  <si>
    <t>Строительство ВЛЭП-0,4 кВ от ВЛЭП-0,4 кВ ф.Детский сад ТП-315 до границ земельного участка ул.Тракторная, стр.№6</t>
  </si>
  <si>
    <t>Строительство ВЛИ-0,4 кВ от ф.Кисловодской МТП-320 до границ земельного участка частного жилого дома №53 ул.Кисловодская</t>
  </si>
  <si>
    <t>Строительство ВЛИ-0,4 кВ от ВЛИ-0,4 кВ ф.Точилино МТП-713 до щита управления светофорным объектом ул.Точилино</t>
  </si>
  <si>
    <t>СИП-4 4х16</t>
  </si>
  <si>
    <t>Строительство ВЛЭП-0,4 кВ от МТП-538 до границ земельного участка ул.Ангарская, стр.№6</t>
  </si>
  <si>
    <t>СИП-2 3х50+1х70, ж/б опоры</t>
  </si>
  <si>
    <t>Строительство ВЛЭП-0,4 кВ от ф.Талдинский КТП-869 до границ земельного участка стр.№15 пр-д Талдинский, (42:30:0606001:123)</t>
  </si>
  <si>
    <t>Строительство ВЛИ-0,4 кВ от ВЛИ-0,4 кВ ф.Дружбы МТП-740 до границ земельного участка дома №22 ул.Дружбы, с.Сосновка</t>
  </si>
  <si>
    <t>СИП-2А 2х25, ж/б опоры</t>
  </si>
  <si>
    <t>Строительство ВЛ-0,4 кВ от н/в сборки гаражей до границ гаража по адресу ул.Пирогова, 1-а</t>
  </si>
  <si>
    <t>Строительство ВЛИ-0,4 кВ от ТП-312 до границ земельного участка дома №99 ул.Громовой (42:30:0306087:75)</t>
  </si>
  <si>
    <t>СИП-4 4х16, (АВБбШв-0,66 4х16)</t>
  </si>
  <si>
    <t>Строительство КЛ-6 кВ от РУ-6 кВ ТП-152А до границ земельного участка здания Кутузова, 17а (42:30:0302051:1759)</t>
  </si>
  <si>
    <t>ААШв 3х95</t>
  </si>
  <si>
    <t>Строительство КЛ-6 кВ от РУ-6 кВ ТП-112 до границ земельного участка 42:30:0303096:827 (ул.ДОЗ, ул.Кольцевая)</t>
  </si>
  <si>
    <t>Строительство КЛ-0,4 кВ от РУ-0,4 кВ ТП-406 до границ земельного участка здания по ул. Горьковская, 35б</t>
  </si>
  <si>
    <t>ААШв-1 4х50</t>
  </si>
  <si>
    <t>Строительство КЛ-0,4 кВ от ТП-478 до границ земельного участка торгового павильона (42:30:0412009:3362), ул.Тореза, 82</t>
  </si>
  <si>
    <t>АВБбШв-1 4х16</t>
  </si>
  <si>
    <t>Строительство КЛ-0,4 кВ от РУ-0,4 кВ ТП-447 до границ земельного участка 42:30:0412017:3399 (антенная опора БССС по ул.40 лет ВЛКСМ, восточнее здания №86)</t>
  </si>
  <si>
    <t>АВБбШв 4х16</t>
  </si>
  <si>
    <t>Строительство КЛ-0,4 кВ от ТП-405 до границ земельного участка здания по адресу ул.Горьковская, 58А</t>
  </si>
  <si>
    <t>ААШв 4х95</t>
  </si>
  <si>
    <t>Строительство кабельной линии КЛ-0,4 кВ от ТП-62 до н/в щита помещения банка ул.Кирова, 39 (АЛЬФА-БАНК АО)</t>
  </si>
  <si>
    <t>ААШв 4х35</t>
  </si>
  <si>
    <t>Строительство КЛЭП-0,4 кВ от ТП-44 до ВРУ жилого дома №32 для электроснабжения помещений 70, 71, 72 ул.Лазо, 32</t>
  </si>
  <si>
    <t>Строительство КЛ-0,4 кВ от ТП-287 до границ земельного участка зданий Кирова, 34, 36</t>
  </si>
  <si>
    <t>ААШв 4х120</t>
  </si>
  <si>
    <t>ВВГ 3х4</t>
  </si>
  <si>
    <t>Строительство ЛЭП-0,4 кВ от н/в сборки гаражей до гаража №46, пр.Курако, 3Б, корп.1</t>
  </si>
  <si>
    <t>Строительство КЛ-0,4 кВ от ТП-254 до ВРУ ж/д №45 (для электроснабжения помещения 137 пр.Дружбы, 45)</t>
  </si>
  <si>
    <t>АВБбШв 4х35</t>
  </si>
  <si>
    <t>Строительство КЛ-0,4 кВ от ТП-ЖКХ до гаража №13 проезд Колхозный, 16г</t>
  </si>
  <si>
    <t>Строительство КЛ-0,4 кВ от пит.кабеля дома №25 ул.Покрышкина до границ гаража №3 ул.Покрышкина, 25а</t>
  </si>
  <si>
    <t>ААШв-1 4х35</t>
  </si>
  <si>
    <t>Строительство двух КЛ-0,4 кВ от ТП-848 до ГЗУ с кад.номером 42:30:0602068:28 (газовая котельная ГЭС-26-17)</t>
  </si>
  <si>
    <t>ААШв 4х150</t>
  </si>
  <si>
    <t>Строительство КЛ-0,4 кВ от ВРУ дома №33 ул.Циолковского до границ киоска (ООО Мир Прессы, Циолковского у дома 33)</t>
  </si>
  <si>
    <t>ВВГнг-LS 3х2,5</t>
  </si>
  <si>
    <t>Строительство кабельно-воздушной ЛЭП-0,4 кВ от ТП-74 до границ земельного участка автозаправочной станции (42:30:0301014:1382, ул. Музейная)</t>
  </si>
  <si>
    <t>СИП-2А 3х70+1х95, (АВБбШв-1 4х35)</t>
  </si>
  <si>
    <t xml:space="preserve">Строительство КЛ-0,4 кВ от ТП-252 до ВРУ помещения №135 ул.Грдины, 7 </t>
  </si>
  <si>
    <t>ААШв 4х50</t>
  </si>
  <si>
    <t>Строительство КЛ-0,4 кВ от РУ-0,4 кВ ТП-383 до границ земельного участка Храмового комплекса по ул.Обнорского в Кузнецком районе</t>
  </si>
  <si>
    <t>Монтаж 2-х н/в ячеек типа ЩО-70 в РУ-0,4кВ ТП-401А</t>
  </si>
  <si>
    <t>ЩО-70</t>
  </si>
  <si>
    <t>Ошиновка  в/в ячейки в РУ-6кВ ТП-730</t>
  </si>
  <si>
    <t>Реконструкция существующей опоры ВЛЭП-6 кВ ф. 6-20П</t>
  </si>
  <si>
    <t>Монтаж н/в рубильника в РП-16</t>
  </si>
  <si>
    <t>РПС 2/250А-Л</t>
  </si>
  <si>
    <t>Монтаж н/в рубильника в КТП-869</t>
  </si>
  <si>
    <t>ЯРВ 250А</t>
  </si>
  <si>
    <t>Монтаж н/в рубильника в РП-25</t>
  </si>
  <si>
    <t>Монтаж н/в рубильника в ТП-633</t>
  </si>
  <si>
    <t>Реконстриукция РУ-0,4 кВ ТП-151 с установкой дополнительного оборудования</t>
  </si>
  <si>
    <t xml:space="preserve">КС-2 №108-11э/17 от 29.12.2017 </t>
  </si>
  <si>
    <t>КС-2 № 110-11э/17 от 29.12.2017</t>
  </si>
  <si>
    <t>КС-2 № 109-11э/17 от 29.12.2017</t>
  </si>
  <si>
    <t>КС-2 № 107-11э/17 от 29.12.2017</t>
  </si>
  <si>
    <t xml:space="preserve">КС-2 № 3-7э/17 от 31.03.2017 </t>
  </si>
  <si>
    <t xml:space="preserve">КС-2 № 77-08э/17 от 29.12.2017 </t>
  </si>
  <si>
    <t xml:space="preserve">КС-2 № 5-8э/17 от 18.06.2017 </t>
  </si>
  <si>
    <t>КС-2 № 3-9э/17 от 18.06.2017</t>
  </si>
  <si>
    <t xml:space="preserve">КС-2 № 76-08э/17  от 29.12.2017 </t>
  </si>
  <si>
    <t>КС-2 № 111-11э/17 от 29.12.2017</t>
  </si>
  <si>
    <t>КС-2 № 79-08э/17 от  29.12.2017</t>
  </si>
  <si>
    <t xml:space="preserve">КС-2 № 92-09э/17 от 29.12.2017 </t>
  </si>
  <si>
    <t xml:space="preserve">КС-2 № 83-09э/17 от 29.12.2017 </t>
  </si>
  <si>
    <t xml:space="preserve">КС-2 № 99-10э/17 от 29.12.2017 </t>
  </si>
  <si>
    <t>КС-2 № 101-10э/17 от 29.12.2017</t>
  </si>
  <si>
    <t xml:space="preserve">КС-2 № 72-06э/17 от 17.09.2017 </t>
  </si>
  <si>
    <t xml:space="preserve">КС-2 № 71-06э/17 от 17.09.2017 </t>
  </si>
  <si>
    <t xml:space="preserve">КС-2 № 70-06э/17 от 17.09.2017 </t>
  </si>
  <si>
    <t xml:space="preserve">КС-2 № 59-05э/17 от 17.09.2017 </t>
  </si>
  <si>
    <t xml:space="preserve">КС-2 № 58-05э/17 от 17.09.2017 </t>
  </si>
  <si>
    <t xml:space="preserve">КС-2 № 57-05э/17 от 17.09.2017 </t>
  </si>
  <si>
    <t xml:space="preserve">КС-2 № 56-05э/17 от 17.09.2017 </t>
  </si>
  <si>
    <t xml:space="preserve">КС-2 № 37-04э/17 от 18.06.2017 </t>
  </si>
  <si>
    <t xml:space="preserve">КС-2 № 35-04э/17 от 18.06.2017 </t>
  </si>
  <si>
    <t xml:space="preserve">КС-2 № 3-151э/16 от 29.03.2017 </t>
  </si>
  <si>
    <t xml:space="preserve">КС-2 № 78-08э/17 от 29.12.2017 </t>
  </si>
  <si>
    <t xml:space="preserve">КС-2 № 87-09э/17 от 29.12.2017 </t>
  </si>
  <si>
    <t xml:space="preserve">КС-2 № 81-08э/17 от 29.12.2017 </t>
  </si>
  <si>
    <t xml:space="preserve">КС-2 № 82-08э/17 от 29.12.2017 </t>
  </si>
  <si>
    <t>КС-2 № 100-10э/17 от 29.12.2017</t>
  </si>
  <si>
    <t xml:space="preserve">КС-2 № 69-06э/17 от 17.09.2017 </t>
  </si>
  <si>
    <t>КС-2 № 3-5э/17 от 17.09.2017</t>
  </si>
  <si>
    <t xml:space="preserve">КС-2 № 5-19э/17 от 18.06.2017 </t>
  </si>
  <si>
    <t>КС-2 № 5-18э/17 от 18.06.2017</t>
  </si>
  <si>
    <t>КС-2 № 5-17э/17 от 18.06.2017</t>
  </si>
  <si>
    <t xml:space="preserve">КС-2 № 5-13э/17 от 18.06.2017 </t>
  </si>
  <si>
    <t>КС-2 № 3-2э/17 от 29.03.2017</t>
  </si>
  <si>
    <t>КС-2 № 5-1э/17 от 29.03.2017</t>
  </si>
  <si>
    <t xml:space="preserve">КС-2 № 5-91э/16 от 29.03.2017 </t>
  </si>
  <si>
    <t xml:space="preserve">КС-2 № 4-154э/16 от 29.03.2017 </t>
  </si>
  <si>
    <t xml:space="preserve">КС-2 № 3-155э/16 от 29.03.2017 </t>
  </si>
  <si>
    <t>КС-2 № 5-10э/17 от 18.06.2017</t>
  </si>
  <si>
    <t xml:space="preserve">КС-2 № 5-6э/17 от 18.06.2017 </t>
  </si>
  <si>
    <t xml:space="preserve">КС-2 № 5-150э/16 от 29.03.2017  </t>
  </si>
  <si>
    <t>Данные 
за 2017 год</t>
  </si>
  <si>
    <t>1.3.1.3.1</t>
  </si>
  <si>
    <t>2.1.2.1.1</t>
  </si>
  <si>
    <t>2.1.2.1.1.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</si>
  <si>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2018 год </t>
  </si>
  <si>
    <r>
      <t xml:space="preserve"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ООО Горэлектросеть
</t>
    </r>
    <r>
      <rPr>
        <sz val="12"/>
        <rFont val="Times New Roman"/>
        <family val="1"/>
        <charset val="204"/>
      </rPr>
      <t xml:space="preserve">(заполняется отдельно для территорий городских населенных пунктов и территорий, 
не относящихся к городским населенным пунктам)
</t>
    </r>
  </si>
  <si>
    <t>1.3.1.4.2</t>
  </si>
  <si>
    <t xml:space="preserve">Строительство ВЛ-10 кВ от ВЛ-10 кВ ф."9-300" до границ участка комплекса для разработки месторождений полезных ископаемых (42:30:0000000:3595), Кузнецкий район </t>
  </si>
  <si>
    <t>СИП-3 1х70, ж/б опоры, РЛНД-10/400-1 шт</t>
  </si>
  <si>
    <t>Строительство ВЛ-0,4 кВ от ф.Довженко МТП-665 до границ земельного участка дома №68 ул.Сосновская</t>
  </si>
  <si>
    <t>СИП-4 2х25</t>
  </si>
  <si>
    <t>Строительство ВЛИ-0,4 кВ от ВЛИ-0,4 кВ МТП-505 до границ земельного участка дома стр.№18 ул.Телеутская</t>
  </si>
  <si>
    <t>Строительство ВЛИ-0,4 кВ от ф. Талдинский КТП-869 до границ земельного участка дома стр.№4 ул. Талдинская</t>
  </si>
  <si>
    <t>Строительство ВЛИ-0,4 кВ от ТП-287 до границ земельных участков с кадастровым номером 42:30:0302001:30 (сезонные аттракционы) и 42:30:0302001:30/4 (детская игровая площадка) (ГЭС-238-17 - ООО "Абордаж", ГЭС-237-17 - ООО"Краснодеревщик")</t>
  </si>
  <si>
    <t>СИП-2 4х25, ж/б опора</t>
  </si>
  <si>
    <t>Строительство ЛЭП-0,4 кВ от ВЛ-0,4 кВ ТП-74 до гаражей ГО "Мебельщик"</t>
  </si>
  <si>
    <t>СИП-4 4х25</t>
  </si>
  <si>
    <t xml:space="preserve">Строительство ВЛ-0,4 кВ от ВЛ-0,4 кВ ф.Антибесской ТП-319 до границ земельного участка (42:30:0306003:105) по ул.Кисловодская, 60 </t>
  </si>
  <si>
    <t>СИП-2 2х16</t>
  </si>
  <si>
    <t>Строительство ЛЭП-0,4 кВ от н/в щита ПОУ "Новокузнецкая ОТШ" РО ДОСААФ России КО до здания-магазина ул. 40 лет ВЛКСМ, 2-Б</t>
  </si>
  <si>
    <t>СИП-2 3х35+1х50</t>
  </si>
  <si>
    <t xml:space="preserve">Строительство ВЛ-0,4 кВ от ВЛ-0,4 кВ ф.Ленинградский до границ земельного участка нежилого здания по ул.Малоэтажная, 24, к.1 </t>
  </si>
  <si>
    <t>Строительство ЛЭП-0,4 кВ от н/в сборки нежилых помещений до гаража, ш. Кондомское, 12, к.3, пом. 44 (42:30:0210071:971)</t>
  </si>
  <si>
    <t>15                                 40</t>
  </si>
  <si>
    <t>ВВГ 3х4                 СИП-4 4х25</t>
  </si>
  <si>
    <t>Строительство ВЛИ-0,4 кВ от ВЛИ-0,4 кВ ф.Дружбы МТП-740 до границ земельного участка дома №2 ул.Дружбы, с.Сосновка</t>
  </si>
  <si>
    <t>СИП-4 2х25, ж/б опора</t>
  </si>
  <si>
    <t>Строительство ВЛИ-0,4 кВ от ВЛИ-0,4 кВ ф.Дружбы МТП-741 до границ земельного участка дома №32а ул.Дружбы, с.Сосновка</t>
  </si>
  <si>
    <t>Строительство ВЛИ-0,4 кВ от ВЛИ-0,4 кВ ф. "Шория" МТП-740 до границ земельного участка ул. Шория, 18 (42:09:15270001:105)</t>
  </si>
  <si>
    <t>СИП-2 2х25, ж/б опора</t>
  </si>
  <si>
    <t>Строительство ВЛ-0,4 кВ от  МТП-538 до ГЗУ дома №21 ул.Ангарская</t>
  </si>
  <si>
    <t>Строительство ВЛ-0,4 кВ от ф.Калининградский МТП-539 до ГЗУ дома стр№27 ул.Верхне-Ангарская</t>
  </si>
  <si>
    <t>Строительство ВЛ-0,4 от ф."Алданской" до границ участка заявителя (42:30:036015:327) ул.Алданская, 1А (ГЭС-11-18)</t>
  </si>
  <si>
    <t>Строительство ВЛИ-0,4 кВ от ВЛИ-0,4 кВ ф. Дружбы МТП-741 до границ земельного участка стр. №46 ул. Добрая Шория (42:30:0225028:126)</t>
  </si>
  <si>
    <t>25                              400</t>
  </si>
  <si>
    <t>СИП-2 2х25,  СИП-2А 3х70+1х95, ж/б опоры</t>
  </si>
  <si>
    <t>Строительство ВЛЭП-0,4 кВ от ВЛЭП-0,4 кВ ф."Ч.сектор" до границ участка магазина, проезд Защитный, 18 (ГЭС-422-17)</t>
  </si>
  <si>
    <t>СИП-2 3х70+1х95, дер. Опора</t>
  </si>
  <si>
    <t>Замена провода существующей ВЛ-0,4кВ ф.КЖС-2 от ТП-356 для электроснабжения нежилого здания ул.Анодная, 13</t>
  </si>
  <si>
    <t>45                             280</t>
  </si>
  <si>
    <t>ААШв-1  4х120 СИП-2А 3х120+1х95</t>
  </si>
  <si>
    <t>Строительство ВЛ-0,4кВ от ВЛ-0,4кВ ф.Антибесской до границ замельного участка 42:30:0306004:180 по ул.Кисловодская, 63</t>
  </si>
  <si>
    <t xml:space="preserve">Строительство ЛЭП-0,4кВ от питающего электрокабеля дома №85 ул.Косыгина до границ земельного участка №88 ул.Косыгина (42:30:0605045:20) </t>
  </si>
  <si>
    <t>СИП-2 4х16</t>
  </si>
  <si>
    <t>Строительство ЛЭП-0,4 кВ от питающего электрокабеля дома №31 пр.Курако до границ земельного участка с продовльственным киоском (ООО "Сибирские блины-Регион")</t>
  </si>
  <si>
    <t>Строительство ВЛИ-0,4 кВ от РУНН-0,4кВ КТП-869 до границ участка 42:30:0606001:76, Шахтерской Славы, стр.№24</t>
  </si>
  <si>
    <t>СИП-2А 4х25, ж/б опоры</t>
  </si>
  <si>
    <t>Строительство ЛЭП-0,4 кВ от РУ-0,4 кВ ТП-87 до границ участка гаража №11, просп.Пионерский, 23а</t>
  </si>
  <si>
    <t>20                                25</t>
  </si>
  <si>
    <t>АВБбШв-1 4х25 СИП-4 4х25,        РПС-2 250 А</t>
  </si>
  <si>
    <t>Строительство ЛЭП-0,4 кВ от РУ-0,4 кВ ТП-379 до границ участка гаража №8, ул. Народная, 47</t>
  </si>
  <si>
    <t>20                          60                               80</t>
  </si>
  <si>
    <t>АВВГ 4х25       ВВГ 3х4              СИП-2 4х25</t>
  </si>
  <si>
    <t>Строительство КЛ-6 кВ от РУ-6 кВ ТП-75 до границ земельного участка станции технического обслуживания автомобилей, ул. Транспортная, 81</t>
  </si>
  <si>
    <t>ААШв-10 3х195, в блочной канализации и в траншее</t>
  </si>
  <si>
    <t>Строительство КЛ-0,4 кВ от РУ-0,4кВ ТП-263 до границ земельного участка гаража №8 по ул. Грдины, 22А</t>
  </si>
  <si>
    <t>Строительство КЛ-0,4 кВ от н/в щита дома №9 ул. Мичурина до границ земельного участка павильонов, ул. Мичурина, 5 (ГЭС-336-17)</t>
  </si>
  <si>
    <t>АВБбШв-1 4х10 по стене</t>
  </si>
  <si>
    <t>Строительство взаиморезервируемых КЛ-0,4 кВ от ТП-3 и ТП-10 до границ земельного участка здания изолятора ул.Орджоникидзе, 22 (42:30:0301011:0025)</t>
  </si>
  <si>
    <t>285                        32</t>
  </si>
  <si>
    <t>ААШв-1 4х185    ААШв-1 4х150</t>
  </si>
  <si>
    <t>Строительство ЛЭП-0,4 кВ от РУ-0,4 кВ ТП-382 для электроснабжения наружного освещения по ул.Малоэтажная (ГЭС-404-17)</t>
  </si>
  <si>
    <t>ВВГ 4х16</t>
  </si>
  <si>
    <t>Строительство ЛЭП-0,4 кВ от ТП-ЖКХ до границ отдельно стоящего нежилого здания, Колхозный, 16Г (ГЭС-363-17)</t>
  </si>
  <si>
    <t>Строительство КЛ-0,4 кВ от ТП-456 до границ земельного участка капитальных гаражей ул.Климасенко (42:30:0412012:266) (ГЭС-128-17, ГЭС-395-17, ГЭС-396-17)</t>
  </si>
  <si>
    <t>ААШв-1 4х95</t>
  </si>
  <si>
    <t>Строительство ЛЭП-0,4 кВ от н/в сборки гаражей до границ гаража 58, пр. Курако, 3Б</t>
  </si>
  <si>
    <t>120                             60</t>
  </si>
  <si>
    <t>ВВГ 3х10              СИП-2 4х25, ж/б опора</t>
  </si>
  <si>
    <t>Строительство ЛЭП-0,4кВ от н/в сборки гаражей до границ гаражей №5, 6, ул. Покрышкина 25-А (ГЭС-350-17 - Хомяков А.В., ГЭС-351-17 - Бельтиков А.В,)</t>
  </si>
  <si>
    <t>Строительство ЛЭП-0,4кВ от н/в сборки гаражей до границ гаража №4-А, ул. Покрышкина 25-Г</t>
  </si>
  <si>
    <t>20                                30</t>
  </si>
  <si>
    <t>АВБбШв-1 4х35
ВВГ 3х4</t>
  </si>
  <si>
    <t>Строительство КЛ-0,4 кВ от питающего электрокабеля здания №46 ул.Хитарова до границ гаража №11, пр. Пионерский</t>
  </si>
  <si>
    <t>АВБбШв-0,66 4х25</t>
  </si>
  <si>
    <t>Строительство КЛ-0,4 кВ от ТП-150 до границ  участка помещения, пр. Бардина, 4 (ГЭС-326-17)</t>
  </si>
  <si>
    <t>ААШв-1 4х70</t>
  </si>
  <si>
    <t>Строительство ЛЭП-0,4 кВ от питающего электрокабеля здания стояночных боксов №4 ООО "Благоустройство Запсиба" до границ земельного участка павильона (42:30:0413003:1141), ул. 40 лет ВЛКСМ, 1-Б</t>
  </si>
  <si>
    <t>Строительство КЛ-0,4кВ от РУ-0,4кВ ТП-73 до границ  части земельного участка с кадастровым номером 42:30:0302001:30 (пункт проката в парке им. Ю.А.Гагарина)</t>
  </si>
  <si>
    <t>АВБбШв-1 4х35</t>
  </si>
  <si>
    <t>Строительство КЛ-0,4 кВ от РУ-0,4 кВ ТП-478 до границ участка ул. Тореза, 82А, к.2А (ГЭС-317-17, ГЭС-318-18, ГЭС-353-17, ГЭС-354-17)</t>
  </si>
  <si>
    <t>Строительство ЛЭП-0,4 кВ от ВРУ дома №33 ул.Циолковского до границ киоска по продаже фруктов  и свежемороженной рыбной продукции (ГЭС-413-17)</t>
  </si>
  <si>
    <t>ВВГ 3х10</t>
  </si>
  <si>
    <t>Строительство ЛЭП-0,4 кВ от ВРУ здания №22А ул.Покрышкина до границ нестационарного павильона автострахования (юго-восточнее нежилого здания №22А ул.Покрышкина)</t>
  </si>
  <si>
    <t>Строительство ЛЭП-0,4 кВ от питающего электрокабеля здания №10 пр.Пионерский до границ земельного участка гаража №49, ул. Хитарова (ГЭС-308-17)</t>
  </si>
  <si>
    <t>АВБбШв-1 4х25</t>
  </si>
  <si>
    <t>Строительство КЛ-0,4 кВ от РУ-0,4 кВ ТП-401А до границ участка многоквартирного жилого дома, ул. Горьковская, стр№2 (ГЭС-380-17)</t>
  </si>
  <si>
    <t>Строительство КЛ-0,4кВ от РУ-0,4 кВ РП-13 до границ земельного участка с аттракционом "Колесо обозрения", ул.Свердлова (42:30:0301063:1537)</t>
  </si>
  <si>
    <t>ААШв-1 4х240</t>
  </si>
  <si>
    <t>Строительство КЛ-0,4кВ от питающего электрокабеля здания №27 ул.Франкфурта до шкафа управления светофорным объектом на перекрестке ул.Запорожская и ул.Франкфурта</t>
  </si>
  <si>
    <t>ВБбШв 4х6</t>
  </si>
  <si>
    <t>Строительство КЛ-0,4 кВ от ТП-628 до границ земельного участка с кадастровым номером 42:30:0301069:77 (пересечение улиц Запорожская и Франкфурта)</t>
  </si>
  <si>
    <t>Строительство ЛЭП-0,4кВ от РУ-0,4кВ РП-6 до границ участка продовольственного киоска, ул.Тореза, 73</t>
  </si>
  <si>
    <t>ВВГнг 3х6</t>
  </si>
  <si>
    <t>Строительство ЛЭП-0,4кВ от питающего электрокабеля дома №121 ул.Тореза до границ участка продовольственного киоска, ул.Тореза, 121</t>
  </si>
  <si>
    <t>ВВГнг 3х4</t>
  </si>
  <si>
    <t>Строительство ЛЭП-0,4 кВ от питающего электрокабеля дома №43 пр.Октябрьский до границ торгового павильона у дома Октябрьский, 43 (ГЭС-421-17)</t>
  </si>
  <si>
    <t>55                                30</t>
  </si>
  <si>
    <t>АВБбШв-0,66 4х16                 СИП-4 4х16,    ЯРВ-100 А</t>
  </si>
  <si>
    <t>Строительство ЛЭП-0,4кВ до границ участка продовольственного киоска, ул. Кирова, 69</t>
  </si>
  <si>
    <t>ВВГ 3х6</t>
  </si>
  <si>
    <t>Строительство двух кабельных линий КЛ-0,4 кВ от ТП-101, ТП-132 до границ земельного участка школы №41 ул.Кутузова, 4 (42:30:0302005:0010)</t>
  </si>
  <si>
    <t>225                          70                              10</t>
  </si>
  <si>
    <t>ААШв-1 4х95 ААШв-1 4х95 АВВГ 4х95</t>
  </si>
  <si>
    <t>Строительство КЛ-0,4 кВ от н/в щита магазина ул. Ноградская, 4А до границ участка продовольственного павильона (42:30:0301044).</t>
  </si>
  <si>
    <t>Строительство ЛЭП-0,4 кВ от РУ-0,4 кВ ТП-42 до границ гаража №27, пр.Курако, 7</t>
  </si>
  <si>
    <t>Строительство ЛЭП-0,4кВ от питающего кабеля дома №11 ул. Ленина до границ участка зявителя с павильоном для реализации мороженого, ул.Ленина, 11</t>
  </si>
  <si>
    <t>Строительство КЛ-0,4кВ от РУ-0,4кВ ТП-210 до границ встроенного нежилого помещения, расположенного в жилом доме (магазин "Хороший"), пр.Октябрьский, 47</t>
  </si>
  <si>
    <t>100                             10</t>
  </si>
  <si>
    <t>ААШв-1 4х50
АВВГ 4х50</t>
  </si>
  <si>
    <t>Строительство КЛ-0,4 кВ от РУ-0,4 кВ ТП-405 до границ участка базовой станции сотовой связи №41457 "Горькая", Горьковская, 62А (ПАО "Вымпел-Коммуникации, ГЭС-355-17)</t>
  </si>
  <si>
    <t>Строительство КЛ-0,4 кВ от РУ-0,4 кВ РП-26 до границ нежилых помещений, Чернышова, 14А (ГЭС-362-17, ГЭС-374-17, ГЭС-386-17, ГЭС-389-17, ГЭС-384-17, ГЭС-385-17, ГЭС-382-17, ГЭС-383-17, ГЭС-387-17)</t>
  </si>
  <si>
    <t>Строительство ЛЭП-0,4кВ от н/в щита здания №21А просп.Октябрьский до границ земельного участка с торговым киоском, расположенного вблизи кинотеатра "Сибирь"</t>
  </si>
  <si>
    <t>Строительство ЛЭП-0,4 кВ от н/в щита дома №47 просп.Октябрьский до границ земельного участка с торговым киоском, пр.Октябрьский, 47</t>
  </si>
  <si>
    <t>Строительство двух КЛ-0,4 кВ от ТП-3 до границ земельного участка многоквартирного дома (42:30:0301011:65), ул. Орджоникидзе, квартал 5</t>
  </si>
  <si>
    <t>ААШв-1 4х95, РПС-400 А</t>
  </si>
  <si>
    <t>Строительство ЛЭП-0,4кВ от РУ-0,4кВ ТП-812 до границ участка объекта незавершенного строительства - здания магазина с кафе по ул.Косыгина, 43 (42:30:0602053:3210)</t>
  </si>
  <si>
    <t>ААШв-1 4х120</t>
  </si>
  <si>
    <t>Строительство двух кабельных линий КЛ-0,4 кВ от ТП-347, ТП-355 до границ земельного участка многоквартирного жилого дома стр.№4, ул.Метелкина (42:30:0102021:12)</t>
  </si>
  <si>
    <t>ААШв-1 4х150</t>
  </si>
  <si>
    <t>Строительство КЛ-0,4 кВ  от ТП-104 до границ земельного участка под двухэтажное здание гаража и овощехранилища, Пионерский, 10-А</t>
  </si>
  <si>
    <t>Строительство КЛ-0,4 кВ от РУ-0,4 кВ ТП-240 до границ участка нежилого помещения, пр.Октябрьский, 3, пом.№65 (ГЭС-44-18)</t>
  </si>
  <si>
    <t>Строительство КЛ-0,4 кВ от РУ-0,4 кВ ТП-629 до границ земельного участка (42:30:0301043:31) детского сада, пр.Кузнецкстроевский, 15-А (ГЭС-425-17)</t>
  </si>
  <si>
    <t>АВБбШв-1 4х16, РПС-250 А- 2 шт</t>
  </si>
  <si>
    <t>Строительство МТП-10/0,4 кВ от ВЛ-10 кВ ф.25-454 (ГЭС-75-17)</t>
  </si>
  <si>
    <t>СИП-3 3х50, ж/б опора, МТП -10/0,4/63 кВА</t>
  </si>
  <si>
    <t>Монтаж н/в рубильника в ТП-150 (ГЭС-359-17)</t>
  </si>
  <si>
    <t>ЯРВ-250 А</t>
  </si>
  <si>
    <t>Монтаж н/в рубильника в ТП-132 (ГЭС-18-18)</t>
  </si>
  <si>
    <t>РПС-250 А</t>
  </si>
  <si>
    <t>Монтаж в/в ячейки в РУ-6 кВ ТП-629 (ГЭС-392-17)</t>
  </si>
  <si>
    <t>КСО-366</t>
  </si>
  <si>
    <t>Монтаж н/в рубильника в ТП-654</t>
  </si>
  <si>
    <t>Монтаж н/в рубильника в ТП-626</t>
  </si>
  <si>
    <t>Замена опоры ф.27-459</t>
  </si>
  <si>
    <t>ж/б опора</t>
  </si>
  <si>
    <t xml:space="preserve">Монтаж н/в рубильника ТП-693 </t>
  </si>
  <si>
    <t>Монтаж в/в ячейки в РУ-6кВ ТП-401 (ООО "УК "Союз", ГЭС-31-18)</t>
  </si>
  <si>
    <t>КСО-366  - 1 шт 
ВНРп-10/400-1шт</t>
  </si>
  <si>
    <t>Монтаж в/в оборудования в РУ-6кВ ТП-411</t>
  </si>
  <si>
    <t>Монтаж н/в рубильника в РП-16 (ГЭС-145-18, Чигишев В.В)</t>
  </si>
  <si>
    <t>Монтаж в/в оборудования в ТП-355 (ООО "НДСК" им А.В. Косилова, ГЭС-119-18)</t>
  </si>
  <si>
    <t>ВНП-10/400</t>
  </si>
  <si>
    <t>Монтаж н/врубильника в ТП-19 (ООО "ЦРЦТ")</t>
  </si>
  <si>
    <t>Монтаж 2-х панелей типа ЩО-70 в ТП-688</t>
  </si>
  <si>
    <t>ЩО-70- 2 шт</t>
  </si>
  <si>
    <t>Монтаж рубильника в РУ-0,4кВ ТП-411 (ООО "СУМ-7")</t>
  </si>
  <si>
    <t>ЯРВ- 400 А</t>
  </si>
  <si>
    <t>157-10э/18 от 28.12.2018</t>
  </si>
  <si>
    <t>122-12э/17 от 21.06.2018</t>
  </si>
  <si>
    <t>3-01э/18 от 21.06.2018</t>
  </si>
  <si>
    <t>66-05э/18 от 07.09.2018</t>
  </si>
  <si>
    <t>64-05э/18 от 07.09.2018</t>
  </si>
  <si>
    <t>117-11э/17 от 07.09.2018</t>
  </si>
  <si>
    <t>84-07э/18 от 28.12.2018</t>
  </si>
  <si>
    <t>93-08э/18 от 28.12.2018</t>
  </si>
  <si>
    <t>95-08э/18 от 28.12.2018</t>
  </si>
  <si>
    <t>96-08э/18 от 28.12.2018</t>
  </si>
  <si>
    <t>92-08э/18 от 28.12.2018</t>
  </si>
  <si>
    <t>135-09э/18 от 28.12.2018</t>
  </si>
  <si>
    <t>139-09э/18 от 28.12.2018</t>
  </si>
  <si>
    <t>137-09э/18 от 28.12.2018</t>
  </si>
  <si>
    <t>152-10э/18 от 28.12.2018</t>
  </si>
  <si>
    <t>169-11э/18 от 28.12.2018</t>
  </si>
  <si>
    <t>171-11э/18 от 28.12.2018</t>
  </si>
  <si>
    <t>123-12э/17 от 21.06.2018</t>
  </si>
  <si>
    <t>4-01э/18 от 21.06.2018</t>
  </si>
  <si>
    <t>1-01э/18 от 21.06.2018</t>
  </si>
  <si>
    <t>25-03э/18 от 21.06.2018</t>
  </si>
  <si>
    <t>41-05э/18 от 07.09.2018</t>
  </si>
  <si>
    <t>40-05э/18 от 07.09.2018</t>
  </si>
  <si>
    <t>34-04э/18 от 07.09.2018</t>
  </si>
  <si>
    <t>27-04э/18 от 07.09.2018</t>
  </si>
  <si>
    <t>70-06э/18 от 07.09.2018</t>
  </si>
  <si>
    <t>69-06э/18 от 07.09.2018</t>
  </si>
  <si>
    <t>71-06э/18 от 07.09.2018</t>
  </si>
  <si>
    <t>73-06э/18 от 07.09.2018</t>
  </si>
  <si>
    <t>79-07э/18 от 07.09.2018</t>
  </si>
  <si>
    <t>86-07э/18 от 28.12.2018</t>
  </si>
  <si>
    <t>87-07э/18 от 28.12.2018</t>
  </si>
  <si>
    <t>83-07э/18 от 28.12.2018</t>
  </si>
  <si>
    <t>85-07э/18 от 28.12.2018</t>
  </si>
  <si>
    <t>13-02э/18 от 21.06.2018</t>
  </si>
  <si>
    <t>138-09э/18 от 28.12.2018</t>
  </si>
  <si>
    <t>140-09э/18 от 28.12.2018</t>
  </si>
  <si>
    <t>132-09э/18 от 28.12.2018</t>
  </si>
  <si>
    <t>133-09э/18 от 28.12.2018</t>
  </si>
  <si>
    <t>142-10э/18 от 28.12.2018</t>
  </si>
  <si>
    <t>143-10э/18 от 28.12.2018</t>
  </si>
  <si>
    <t>170-11э/18 от 28.12.2018</t>
  </si>
  <si>
    <t>161-10э/18 от 28.12.2018</t>
  </si>
  <si>
    <t>156-10э/18 от 28.12.2018</t>
  </si>
  <si>
    <t>168-10э/18 от 28.12.2018</t>
  </si>
  <si>
    <t>8-02э/18 от 21.06.2018</t>
  </si>
  <si>
    <t>2-01э/18 от 21.06.2018</t>
  </si>
  <si>
    <t>24-03э/18 от 21.06.2018</t>
  </si>
  <si>
    <t>23-03э/18 от 21.06.2018</t>
  </si>
  <si>
    <t>26-03э/18 от 21.06.2018</t>
  </si>
  <si>
    <t>65-05э/18 от 07.09.2018</t>
  </si>
  <si>
    <t>33-04э/18 от 07.09.2018</t>
  </si>
  <si>
    <t>29-04э/18 от 07.09.2018</t>
  </si>
  <si>
    <t>67-05э/18 от 07.09.2018</t>
  </si>
  <si>
    <t>80-07э/18 от 28.12.2018</t>
  </si>
  <si>
    <t>127-08э/18 от 28.12.2018</t>
  </si>
  <si>
    <t>82-07э/18 от 07.09.2018</t>
  </si>
  <si>
    <t>116-11э/17 от 21.06.2018</t>
  </si>
  <si>
    <t>10-02э/18 от 21.06.2018</t>
  </si>
  <si>
    <t>12-02э/18 от 21.06.2018</t>
  </si>
  <si>
    <t>62-05э/18 от 07.09.2018</t>
  </si>
  <si>
    <t>118-11э/17 от 07.09.2018</t>
  </si>
  <si>
    <t>94-08э/18 от 28.12.2018</t>
  </si>
  <si>
    <t>97-08э/18 от 28.12.2018</t>
  </si>
  <si>
    <t>15-02э/18 от 21.06.2018</t>
  </si>
  <si>
    <t>39-05э/18 от 07.09.2018</t>
  </si>
  <si>
    <t>38-05э/18 от 07.09.2018</t>
  </si>
  <si>
    <t>32-04э/18 от 07.09.2018</t>
  </si>
  <si>
    <t>74-06э/18 от 07.09.2018</t>
  </si>
  <si>
    <t>81-07э/18 от 07.09.2018</t>
  </si>
  <si>
    <t>136-09э/18 от 28.12.2018</t>
  </si>
  <si>
    <t>158-10э/18 от 28.12.2018</t>
  </si>
  <si>
    <t>159-10э/18 от 28.12.2018</t>
  </si>
  <si>
    <t>14-02э/18 от 21.06.2018</t>
  </si>
  <si>
    <t>107-11э/17 от 29.12.2017</t>
  </si>
  <si>
    <t>68-05э/18 от 07.09.2018</t>
  </si>
  <si>
    <t>148-10э/18 от 28.12.2018</t>
  </si>
  <si>
    <t>167-10э/18 от 28.12.2018</t>
  </si>
  <si>
    <t>ЯРВ-400 А</t>
  </si>
  <si>
    <t>75-06э/18 от 07.09.2018</t>
  </si>
  <si>
    <t>72-06э/18 от 07.09.2018</t>
  </si>
  <si>
    <t>131-09э/18 от 28.12.2018</t>
  </si>
  <si>
    <t>Данные за 2018 год</t>
  </si>
  <si>
    <r>
  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  </r>
  </si>
  <si>
    <t xml:space="preserve">Расчет
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указаний, за 2016-2018 года
(выполняется отдельно по мероприятиям, предусмотренным подпунктами «а» и «в» пункта 16 Методических указаний) </t>
  </si>
  <si>
    <t>КЛ-6(10)</t>
  </si>
  <si>
    <t xml:space="preserve">Строительство ВЛ-6 кВ от КВЛЭП-6 кВ ф.12-235 РП-14 до границ земельного участка (42:30:0303090:2533), Рудокопровая, 30-А </t>
  </si>
  <si>
    <t>Строительство ЛЭП-6 кВ от ВЛЭП-6 кВ ф.9-Транспортный до границ земельного участка с кад.№42:30:0207064:112, ул.Вокзальная, 73-А, 73-Б</t>
  </si>
  <si>
    <t>АС-70, ж/б опоры, РЛНД-1-10/400</t>
  </si>
  <si>
    <t>Строительство ВЛИ-0,4 кВ от ВЛИ-0,4 кВ до границ гаража №1, ул.Пирогова, д.1, корп.9</t>
  </si>
  <si>
    <t>Замена опоры ф.Карьерная (правый) МТП-684 (ГЭС-179-18)</t>
  </si>
  <si>
    <t xml:space="preserve">Строительство ВЛ-0,4 кВ от ВЛ-0,4 кВ ф. "Тернопольской" МТП-369 до границ земельного участка жилого дома (кад.№42:30:0502001:82) </t>
  </si>
  <si>
    <t>СИП-2 2х16, ж/б опора</t>
  </si>
  <si>
    <t>Строительство ВЛ-0,4кВ от РУ-0,4 кВ ЦРП-2 до границ земельного участка с нежилым зданием, ул.Обнорского, 35</t>
  </si>
  <si>
    <t>СИП-4 4х95</t>
  </si>
  <si>
    <t>Строительство ЛЭП-0,4 кВ от РУ-0,4 кВ ТП-232 до границ участка торгового павильона, пр.Бардина, 28 (ООО "Сибирские блины - Регион")</t>
  </si>
  <si>
    <t>АВБбШв-1 4х16, СИП-4 4х16, мет.опора</t>
  </si>
  <si>
    <t>45                          210</t>
  </si>
  <si>
    <t>15                                        1025</t>
  </si>
  <si>
    <t>ААШв-10 3х240,                СИП-3 1х70, ж/б опоры, ОПН/TEL-6/6,9-250 УХЛ2- 6 шт    муфты-2 шт, РЛНД 1 10/400 УХЛ1 с приводом ПР- 2 шт</t>
  </si>
  <si>
    <t>Строительство ВЛИ-0,4 кВ от ВЛИ-0,4 кВ МТП-505 до границ земельных участков стр.№№ 34, 40 ул.Телеутская</t>
  </si>
  <si>
    <t>Строительство ВЛ-0,4 кВ от ВЛ-0,4 кВ ф."Детский сад" ТП-315 до границ земельного участка ул.Тракторная, 12</t>
  </si>
  <si>
    <t>Строительство ВЛИ-0,4 кВ от ВЛИ-0,4 кВ ф.Дружбы МТП-740 до границ земельного участка дома №12 ул.Дружбы, с.Сосновка</t>
  </si>
  <si>
    <t>Строительство ВЛ-0,4кВ от ВЛ-0,4кВ ф.Точилино МТП-713 до границ земельного участка с кад.№42:30:0209007:41, ул.Точилино, стр.№70</t>
  </si>
  <si>
    <t>Строительство ВЛИ-0,4 кВ от ВЛИ-0,4 кВ ф. Дружбы МТП-741 до границ земельного участка стр. №56 ул. Добрая Шория (42:30:0225028:121)</t>
  </si>
  <si>
    <t>Строительство ВЛ-0,4кВ от ф.Талдинский КТП-869 до границ земельного участка №42:30:0606001:148, проезд Талдинский, 23</t>
  </si>
  <si>
    <t>Строительство ВЛИ-0,4кВ от РУ-0,4кВ ТП-861 до границ земельного участка с кад.№42:30:0604056:53, пр.Мира (ООО "Автосалон №1)</t>
  </si>
  <si>
    <t>Строительство ЛЭП-0,4кВ от питающего электрокабеля дома № 40 просп.Бардина до границ земельных участков павильонов ООО "Сибирские блины-Регион" (ГЭС-432-18) и "Бизнес Консалтинг+" (ГЭС-108-19), просп. Бардина, 42</t>
  </si>
  <si>
    <t>Строительство ВЛ-0,4кВ от ВЛ-0,4кВ ф.Никитинской ТП-674 до границ земельного участка (42:30:0227012:48), ул. Пролетарская, 7</t>
  </si>
  <si>
    <t>Строительство ВЛ-0,4кВ от ВЛ-0,4кВ ф."Левая сторона" МТП-505 до границ земельного участка дома стр.№48 ул.Телеутская (42:30:0409022:72)</t>
  </si>
  <si>
    <t>Строительство ЛЭП-0,4кВ от питающего электрокабеля дома №26 ул.Тольятти до границ участка продовольственных киосков, пр.Дружбы, 48-А (ГЭС-118-18 - ООО "Сибирские блины - Регион", ГЭС-305-18 - ООО "Снежный городок - Кузнецк")</t>
  </si>
  <si>
    <t>Строительство ВЛ-0,4кВ от ВЛ-0,4кВ ф."Правая сторона" МТП-505 до границ земельного участка дома стр.№27а, ул.Телеутская</t>
  </si>
  <si>
    <t>Строительство ВЛ-0,4кВ от существующей опоры ВЛ-0,4кВ ф. "Хабаровский" до границ участка с оборудованием связи, ул.Чернышевского, 37 (ПАО "Вымпел-Коммуникации")</t>
  </si>
  <si>
    <t>9                    13</t>
  </si>
  <si>
    <t>СИП-2 3х70+1х95, ж/б опора</t>
  </si>
  <si>
    <t>СИП-4 4х25, ж/б опоры</t>
  </si>
  <si>
    <t>40                  120</t>
  </si>
  <si>
    <t>АВБбШв-1 4х10                СИП-4 4х16,       ЯРВ-250А, ЩРМ комплектно с ВА-47-60- 1 шт., мет. опора</t>
  </si>
  <si>
    <t>80              100               130</t>
  </si>
  <si>
    <t>АВБбШв-1 4х35                СИП-4 4х16,              СИП-4 4х25       ЯРВ-250А-2 шт, муфта конц.-1 шт, LVA-450-4- 3 шт, ЩРН-54з-1 36 УХЛ3 комплектно с ВМ63 4П 63А, ВМ63 4П 40А, ВМ63 4П  16А, мет. опора</t>
  </si>
  <si>
    <t>Строительство КЛ-10 кВ от РУ-10 кВ РП-23 до границ земельного участка 42:09:15160001:100, ул. Кедровая, 16А (ГЭС-370-17)</t>
  </si>
  <si>
    <t>ААШв-10 3х50,  в траншее</t>
  </si>
  <si>
    <t xml:space="preserve">Строительство ПП-10кВ наружной установки с выключателями нагрузки, переключение ЛЭП-10кВ ТП-304-ТП-302, ЛЭП-10кВ ТП-304-ТП-346, ЛЭП-10кВ ТП-302-ТП-330 на вновь смонтированный ПП-10кВ, строительство КЛ-10кВ от вновь смонтированного ПП-10кВ до границ участка (42:30:0103009:297, 40:30:0103009:290) ул.Достоевского 2/1 </t>
  </si>
  <si>
    <t>50                   27                   16                   22                  18               363</t>
  </si>
  <si>
    <t>ААШв-10 3х70              ААШв-10 3х120                      ААШв-10 3х120                    ААШв-10 3х120                      ААШв-10 3х120                       ААШв-10 3х70  ПП-10 кВ в комплекте с (ВНА-10/400-6 шт) - 1 шт</t>
  </si>
  <si>
    <t>Строительство ЛЭП-0,4 кВ от н/в сборки потребителей 1-го этажа жилого дома №22, ул.Тореза до границ участка под продовольственный киоск ООО "Сибирские блины - Регион", ул. Тореза, 20</t>
  </si>
  <si>
    <t>Строительство ЛЭП-0,4кВ от н/в сборки гаражей до границ гаража №1А, ул.Покрышкина, 25Г</t>
  </si>
  <si>
    <t>Строительство КЛ-0,4кВ от РУ-0,4кВ ТП-221 до границ земельного участка 42:30:0302073:317, пр. Дружбы, 35Б</t>
  </si>
  <si>
    <t>Строительство КЛ-0,4кВ от РУ-0,4кВ ТП-6 до границ отдельно стоящего нежилого здания, ул. Сеченова, 17Д</t>
  </si>
  <si>
    <t>Строительство ЛЭП-0,4кВ от н/в сборки гаражей до границ гаража №9, ул. Покрышкина 25-А</t>
  </si>
  <si>
    <t>Строительство ЛЭП-0,4кВ от н/в сборки гаражей до границ гаража по ул.Покрышкина, 25Г, к.3а</t>
  </si>
  <si>
    <t>Строительство ЛЭП-0,4кВ от н/в сборки гаражей до границ гаражей №11, 12, 13, ул. Покрышкина 25-А (ГЭС-45-13, ГЭС-92-13 , ГЭС-46-13 - Исмаилов Аждар Натиг оглы)</t>
  </si>
  <si>
    <t>Строительство ЛЭП-0,4кВ от н/в сборки гаражей до границ гаража №46, ГО "Новый"</t>
  </si>
  <si>
    <t>Строительство ЛЭП-0,4кВ от н/в сборки гаражей до границ гаража №20, ул. Покрышкина 23-А (ГЭС-270-18)</t>
  </si>
  <si>
    <t>Строительство ЛЭП-0,4кВ от н/в сборки гаражей до границ гаража по ул.Покрышкина, 25Г, пом.5-А</t>
  </si>
  <si>
    <t>Строительство КЛ-0,4кВ от РУ-0,4кВ ТП-3 до границ нежилого помещения, ул.Орджоникидзе, 28</t>
  </si>
  <si>
    <t>Строительство ЛЭП-0,4кВ от н/в щита 0,4кВ здания Гимназии №62 (пр.Тольятти, 39) до границ земельного участка для электроснабжения наружного освещения пешеходной аллеи от пр.Кузнецкстроевский, 20 до пр.Ермакова, 3</t>
  </si>
  <si>
    <t>Строительство ЛЭП-0,4 кВ от н/в щита дома №68 ул.Петракова до границ участка торгового киоска, ул.Петракова, 68</t>
  </si>
  <si>
    <t>Строительство ЛЭП-0,4кВ от н/в щита дома №38 ул.Орджоникидзе до границ земельного участка с торговым киоском</t>
  </si>
  <si>
    <t>Строительство КЛ-0,4кВ от РУ-0,4кВ ТП-812 до границ участка нежилого помещения, ул.Косыгина, д.43, пом.64</t>
  </si>
  <si>
    <t>Строительство ЛЭП-0,4 кВ от РУ-0,4 кВ РП-15 до границ гаража №10, ул.Вокзальная, 47</t>
  </si>
  <si>
    <t xml:space="preserve">Строительство ЛЭП-0,4кВ от питающего электрокабеля дома №60 пр.Октябрьский до границ земельного участка киоска, расположенного на придомовой территории по пр.Октябрьский, 60 </t>
  </si>
  <si>
    <t>Строительство ЛЭП-0,4 кВ от н/в сборки гаражей до границ гаража, пр. Курако, 3Б, корп.1, пом.35</t>
  </si>
  <si>
    <t>Строительство ЛЭП-0,4кВ от н/в сборки гаражей до границ гаража №70, пр. Курако, 9-Б</t>
  </si>
  <si>
    <t>Строительство КЛ-0,4 кВ от РУ-0,4 кВ ТП-841 до границ земельного участка 42:30:0604057:6835 (стоянка для автотранспорта по ул. Рокоссовского, северо-западнее дома №8)</t>
  </si>
  <si>
    <t>Строительство ЛЭП-0,4 кВ от РУ-0,4кВ ТП-74 до границ участка нежилого помещения, пр.Строителей, 5Б, корп.1, пом.22</t>
  </si>
  <si>
    <t>Строительство ЛЭП-0,4кВ от н/в сборки гаражей до границ гаража №55, пр. Курако, 9-Б</t>
  </si>
  <si>
    <t>Строительство ЛЭП-0,4кВ от н/в сборки гаражей до границ гаража №47, ГО "Новый"</t>
  </si>
  <si>
    <t>Строительство ЛЭП-0,4кВ от н/в сборки гаражей до границ помещения №62, пр. Курако, 9-Б</t>
  </si>
  <si>
    <t>Строительство ЛЭП-0,4кВ от н/в щита дома №36 ул.Циолковского до границ павильона для реализации мороженого по ул.Циолковского, 36</t>
  </si>
  <si>
    <t>Строительство ЛЭП-0,4кВ от н/в щита дома №94 ул.Кирова до границ земельного участка с торговым киоском, ул.Кирова, 92</t>
  </si>
  <si>
    <t>Строительство ЛЭП-0,4 кВ от н/в сборки нежилых помещений до гаражей, ш. Кондомское, 12, к.4, пом.209, 210, 211, 212, 213, 214, 215, 216, 217</t>
  </si>
  <si>
    <t>Строительство ЛЭП-0,4кВ от н/в сборки нежилых помещений по ш.Кондомское, 12 до границ гаража №61, ш.Кондомское, №12 корпус 2</t>
  </si>
  <si>
    <t>Строительство ЛЭП-0,4кВ от РУ-0,4кВ ТП-195 до границ гаража №3, ул.Циолковского, 49а (ПТУ-21)</t>
  </si>
  <si>
    <t>Строительство ЛЭП-0,4 кВ от питающего электрокабеля дома №4 пр.Бардина до границ земельного участка с продовольственным киоском (ООО "Сибирские блины-Регион")</t>
  </si>
  <si>
    <t>Строительство ЛЭП-0,4кВ от н/в сборки гаражей ул.Покрышкина, 23, 25 до границ гаража №16 по ул.Покрышкина, 23Б</t>
  </si>
  <si>
    <t>Строительство КЛ-0,4кВ от РУ-0,4кВ ТП-112 до границ участка отдельно стоящего нежилого здания, ул.Доз, 19, к.1</t>
  </si>
  <si>
    <t>Строительство ЛЭП-0,4кВ от РУ-0,4кВ ТП-112 до границ участка здания ОПК, ул.Доз, 20</t>
  </si>
  <si>
    <t>Строительство КЛ-0,4кВ от ТП-473 до границ участка нежилого здания (магазин №11), ул.Тореза, 123А</t>
  </si>
  <si>
    <t>Строительство КЛ-0,4кВ от РУ-0,4кВ ТП-168 до границ участка (42:30:0301014:0138) со зданием склада, просп.Строителей, 11, корпус 2А</t>
  </si>
  <si>
    <t>Строительство двух кабельных линий КЛ-0,4 кВ от РУ-0,4кВ ТП-405 I, II c.ш. до границ земельного участка многоквартирного жилого дома стр.№5, ул.Горьковская (42:30:0413005:2482)</t>
  </si>
  <si>
    <t xml:space="preserve">Строительство КЛ-0,4кВ от РУ-0,4кВ ТП-473 до границ земельного участка здания магазина по ул.40 лет ВЛКСМ, 122 (42:30:0412018:6245) </t>
  </si>
  <si>
    <t>Строительство КЛ-0,4кВ от РУ-0,4кВ РП-26 до границ земельного участка лыжной базы (42:30:0606001:142), Новоильинский район, квартал 17</t>
  </si>
  <si>
    <t>Строительство ЛЭП-0,4кВ от н/в сборки нежилых помещений (гаражей) по ул. Циолковского, 49а до границ гаража №4, ул. Циолковского (ПТУ-21)</t>
  </si>
  <si>
    <t>Строительство КЛ-0,4 кВ от РУ-0,4 кВ ТП-401А до границ земельного участка (42:30:0413001:1763) под многоквартирный жилой дом в квартале 1-2, Заводской район  (ГЭС-12-18)</t>
  </si>
  <si>
    <t>Строительство КЛ-0,4 кВ от РУ-0,4 кВ ТП-411 до границ земельного участка (42:30:0413002:1198) под многоквартирный жилой дом стр.№3 по ул.Горьковская</t>
  </si>
  <si>
    <t>ВВГнг LS 4х10</t>
  </si>
  <si>
    <t>ВВГнг LS 3х4, ВА47-60 1Р 25А- 1 шт</t>
  </si>
  <si>
    <t>АББл-нг 4х35, РПС-250А</t>
  </si>
  <si>
    <t xml:space="preserve">61               64                   67   </t>
  </si>
  <si>
    <t>3х15</t>
  </si>
  <si>
    <t>ВВГнг LS 3х4, ВА47-60 1Р 25А- 3 шт</t>
  </si>
  <si>
    <t>ВВГнг LS 3х10, ВА47-60 1Р 25А- 1 шт</t>
  </si>
  <si>
    <t>АВБбШв-1 4х50, РПС-2 250А Л- 1 шт</t>
  </si>
  <si>
    <t>ВВГнг LS 3х16, ЯРВ 100А-1 шт</t>
  </si>
  <si>
    <t>АВВГ-П 2х10,  ВА-47-063 25А</t>
  </si>
  <si>
    <t>ААШв-1 4х35, РПС-2/250А П</t>
  </si>
  <si>
    <t>ААШв-1 4х35,  СИП-4 4х35, ж/б опора, ЯРВ-250, ЩРН-2х48з-1</t>
  </si>
  <si>
    <t>60                   75</t>
  </si>
  <si>
    <t>ВВГнг LS 4х10, ЯРВ 250А-1 шт</t>
  </si>
  <si>
    <t>ВВГнг LS 3х16, ВА47-60 1Р 25А- 1 шт</t>
  </si>
  <si>
    <t>ААШв-1 4х35, ЯРВ-100А</t>
  </si>
  <si>
    <t>ААШв-1 4х35,  СИП-4 4х35, ж/б опора,ЯРВ-250- 2 шт,  ЩРН-2х48з-1</t>
  </si>
  <si>
    <t>50                   290</t>
  </si>
  <si>
    <t>АВБбШв-1 4х16, ВА47-29 1Р 25А- 1 шт</t>
  </si>
  <si>
    <t>NYM 3х6, ВА47-29 С 25А- 1 шт</t>
  </si>
  <si>
    <t>ВВГнг  3х4, ВА47-29 1Р 25А- 1 шт</t>
  </si>
  <si>
    <t>288                 45</t>
  </si>
  <si>
    <t>ВВГнг  4х6            АВбБШв-1 4х25,     ЯРВ-100А</t>
  </si>
  <si>
    <t>ВВГнг  3х4,ВА47-60 1Р 25А - 2 шт</t>
  </si>
  <si>
    <t>20                  25</t>
  </si>
  <si>
    <t>ВВГнг 3х4             АВбБШв-1 4х10,  Щит ЩУРн (ВН-32 4Р 100А, АВ 47-60 3Р 25А)</t>
  </si>
  <si>
    <t>АВБбШв-1 4х10,      СИП-4 4х16, ЯРВ-250А</t>
  </si>
  <si>
    <t>70                      30</t>
  </si>
  <si>
    <t>208               15</t>
  </si>
  <si>
    <t>ААШв-1 4х120                       АВВГ 4х120             ЯРВ-250А</t>
  </si>
  <si>
    <t>ААШв-1 4х35                       АВВГ 4х25             ЯРВ-250А</t>
  </si>
  <si>
    <t>229                   15</t>
  </si>
  <si>
    <t>АВбБШв-1 4х35   РПС-2/250А П- 1 шт</t>
  </si>
  <si>
    <t>10            101</t>
  </si>
  <si>
    <t>АВВГ 4х70   ААШв-1 4х70     ЯРВ-250А</t>
  </si>
  <si>
    <t>ААШв-1 4х185</t>
  </si>
  <si>
    <t>ААШв-1 4х70   РПС-2/250А П</t>
  </si>
  <si>
    <t>АВбБШнг-1 4х150 ож  РПС-2/250А П- 1 шт</t>
  </si>
  <si>
    <t>ВВГнг  3х4, ВА47-60 2Р 25А- 1 шт</t>
  </si>
  <si>
    <t>Монтаж в/в оборудования в ТП-489 (ООО "НДСК" им А.В. Косилова, ГЭС-388-18)</t>
  </si>
  <si>
    <t>Монтаж в/в оборудования в ТП-405 (ООО "НДСК" им А.В. Косилова, ГЭС-392-18)</t>
  </si>
  <si>
    <t>Монтаж н/в рубильника в РУ-0,4кВ ТП-378 (Алешин Е.В., ГЭС-430-18)</t>
  </si>
  <si>
    <t>Монтаж н/в рубильника в ТП-411</t>
  </si>
  <si>
    <t xml:space="preserve">Реконструкция ТП-405 с расширением РУ-6 кВ </t>
  </si>
  <si>
    <t>Монтаж разъединителя РЛНД на опоре №12 ВЛ-10кВ ф.8-454-2</t>
  </si>
  <si>
    <t>Монтаж учета электроэнергии в РУ-0,4кВ ТП-419 (ГЭС-83-19, Романова П.С.)</t>
  </si>
  <si>
    <t>Монтаж учета электроэнергии в РУ-0,4кВ ТП-417 (ГЭС-98-19, ООО "Белый мамонт")</t>
  </si>
  <si>
    <t>Монтаж учета электроэнергии в РУ-0,4кВ ТП-821 (ГЭС-154-19, Амоян Т.Ф.)</t>
  </si>
  <si>
    <t>Монтаж учета электроэнергии на отпаечной опоре ВЛ-0,4кВ ф."Ладожский (правый)" ТП-569 для жилого дома ул.Лесозаводская, 73 (42:30:0415004:162)</t>
  </si>
  <si>
    <t>Монтаж учета электроэнергии в РУ-0,4кВ ТП-777 (ГЭС-113-19, ООО "Тихая гавань")</t>
  </si>
  <si>
    <t>Монтаж учета электроэнергии на отпаечной опоре ВЛ-0,4кВ ф.Чернышевского МТП-30 для жилого дома ул.Киселевская, 19 (42:30:0227012:150)</t>
  </si>
  <si>
    <t>Монтаж учета электроэнергии в РУ-0,4кВ ТП-310 (ГЭС-38-19, Сохарев Е.А, Кузнецов А.В., Кадетов А.А., Быков В.А.)</t>
  </si>
  <si>
    <t>Монтаж учета электроэнергии на отпаечной опоре ВЛ-0,4кВ ф."Частный сектор" ТП-343 для жилого дома ул. Добролюбова, 72</t>
  </si>
  <si>
    <t>Монтаж учета электроэнергии в РУ-10кВ РП-23 (ГЭС-95-19, ООО "КЭНК")</t>
  </si>
  <si>
    <t>КСО-366-1шт
ВНР-10/400</t>
  </si>
  <si>
    <t>РПС-4/400А</t>
  </si>
  <si>
    <t>ВНА-10/630</t>
  </si>
  <si>
    <t>РЛНД-10/400</t>
  </si>
  <si>
    <t>1. Счетчик электроэнергии трехфазный РиМ 489.13 (зав.№ 01272915) - 1 шт.;                                     2. Трансформатор тока ТП-0,66-0,5s-150/5 (зав.№ 6091808; 6091851; 6091858) - 3шт.</t>
  </si>
  <si>
    <t>1. Счетчик электроэнергии трехфазный РиМ 489.13 (зав.№ 01272918) - 1 шт.;                                     2. Трансформатор тока ТП-0,66-0,5s-200/5 (зав.№ 0017956; 0017959; 0018002) - 3шт.</t>
  </si>
  <si>
    <t>1. Счетчик электроэнергии трехфазный РиМ 489.13 - 1 шт.;                                     2. Трансформатор тока ТП-0,66-0,5s-200/5  - 3шт.</t>
  </si>
  <si>
    <t>РиМ 189.11-2 шт</t>
  </si>
  <si>
    <t>МТ371-Т1А42-В11L11-М2К04gZ3*220-380V 5(6)А-1 шт, ТШП-0,66-0,5S-250/5 У3-3 шт</t>
  </si>
  <si>
    <t>РиМ 109.01-1 шт</t>
  </si>
  <si>
    <t>Счетчик ISKRA MT371-T1A42R52S53-B11L11-M2K04gZ- 1 шт, ТОП-0,66-0,5S-100/5 У3- 3 шт.</t>
  </si>
  <si>
    <t>РиМ 489.32 0,5s/1.0 с GSM модулем-1 шт, ТПОЛ-10 400/5 0,5 s/10Р- 2 шт</t>
  </si>
  <si>
    <t>1.2.1.4.1</t>
  </si>
  <si>
    <t>2.1.2.2.4</t>
  </si>
  <si>
    <t>2.1.2.2.2</t>
  </si>
  <si>
    <t>2.1.2.2.1</t>
  </si>
  <si>
    <t>2.1.2.2.3</t>
  </si>
  <si>
    <t xml:space="preserve">Расходы на выполнение мероприятий по технологическому присоединению, предусмотренным подпунктами «а» и «в» пункта 16 Методических указаний, за 2019 год </t>
  </si>
  <si>
    <t>Данные 
за 2019 год</t>
  </si>
  <si>
    <t>376-11э/19 от 31.12.2019</t>
  </si>
  <si>
    <t>351-11э/19 от 31.12.2019</t>
  </si>
  <si>
    <t>294-05э/19 от25.09.2019</t>
  </si>
  <si>
    <t>289-04э/19 от 25.09.2019</t>
  </si>
  <si>
    <t>343-10э/19 от 31.12.2019</t>
  </si>
  <si>
    <t>333-09э/19 от 31.12.2019</t>
  </si>
  <si>
    <t>103-02э/19 от 02.07.2019</t>
  </si>
  <si>
    <t>345-11э/19 от 31.12.2019</t>
  </si>
  <si>
    <t>300-05э/19 от 25.09.2019</t>
  </si>
  <si>
    <t>100-02э/19 от 02.07.2019</t>
  </si>
  <si>
    <t>346-11э/19 от 31.12.2019</t>
  </si>
  <si>
    <t>101-02э/19 от 02.07.2019</t>
  </si>
  <si>
    <t>102-02э/19 от 02.07.2019</t>
  </si>
  <si>
    <t>290-05э/19 от 31.12.2019</t>
  </si>
  <si>
    <t>291-05э/19 от 25.09.2019</t>
  </si>
  <si>
    <t>324-08э/19 от 31.12.2019</t>
  </si>
  <si>
    <t>287-04э/19 от 25.09.2019</t>
  </si>
  <si>
    <t>332-09э/19 от 31.12.2019</t>
  </si>
  <si>
    <t>306-06э/19 от 25.09.2019</t>
  </si>
  <si>
    <t>125-03э/19 от 02.07.2019</t>
  </si>
  <si>
    <t>349-11э/19 от 31.12.2019</t>
  </si>
  <si>
    <t>119-02э/19 от 02.07.2019</t>
  </si>
  <si>
    <t>322-08э/19 от 31.12.2019</t>
  </si>
  <si>
    <t>338-09э/19 от 31.12.2019</t>
  </si>
  <si>
    <t>310-07э/19 от 31.12.2019</t>
  </si>
  <si>
    <t>176-03э/19 от 25.09.2019</t>
  </si>
  <si>
    <t>106-02э/19 от 02.07.2019</t>
  </si>
  <si>
    <t>180-04э/19 от 25.09.2019</t>
  </si>
  <si>
    <t>169-03э/19 от 02.07.2019</t>
  </si>
  <si>
    <t>87-02э/19 от 02.07.2019</t>
  </si>
  <si>
    <t>304-06э/19 от 25.06.2019</t>
  </si>
  <si>
    <t>309-07э/19 от 25.09.2019</t>
  </si>
  <si>
    <t>328-08э/19 от 31.12.2019</t>
  </si>
  <si>
    <t>89-02э/19 от 02.07.2019</t>
  </si>
  <si>
    <t>288-04э/19 от 25.09.2019</t>
  </si>
  <si>
    <t>124-03э/19 от 25.09.2019</t>
  </si>
  <si>
    <t>301-05э/19 от 25.09.2019</t>
  </si>
  <si>
    <t>297-05э/19 от 25.09.2019</t>
  </si>
  <si>
    <t>340-10э/19 от 31.12.2019</t>
  </si>
  <si>
    <t>296-05э/19 от 25.09.2019</t>
  </si>
  <si>
    <t>84-01э/19 от 02.07.2019</t>
  </si>
  <si>
    <t>341-10э/19 от 31.12.2019</t>
  </si>
  <si>
    <t>307-06э/19 от 31.12.2019</t>
  </si>
  <si>
    <t>179-03э/19 от 25.09.2019</t>
  </si>
  <si>
    <t>365-11э/19 от 31.12.2019</t>
  </si>
  <si>
    <t>362-11э/19 от 31.12.2019</t>
  </si>
  <si>
    <t>354-11э/19 от 31.12.2019</t>
  </si>
  <si>
    <t>170-03э/19 от 02.07.2019</t>
  </si>
  <si>
    <t>348-11э/19 от 31.12.2019</t>
  </si>
  <si>
    <t>342-10э/19 от 31.12.2019</t>
  </si>
  <si>
    <t>330-08э/19 от 31.12.2019</t>
  </si>
  <si>
    <t>374-11э/19 от 31.12.2019</t>
  </si>
  <si>
    <t>378-11э-19 от 31.12.2019</t>
  </si>
  <si>
    <t>379-11э/19 от 31.12.2019</t>
  </si>
  <si>
    <t>377-11э/19 от 31.12.2019</t>
  </si>
  <si>
    <t>380-11э/19 от 31.12.2019</t>
  </si>
  <si>
    <t>331-09э/19 от 31.12.2019</t>
  </si>
  <si>
    <t>350-11э/19 от 31.12.2019</t>
  </si>
  <si>
    <t>323-08э/19 от 31.12.2019</t>
  </si>
  <si>
    <t>177-03э/19 от 25.09.2019</t>
  </si>
  <si>
    <t>171-03э/19 от 25.09.2020</t>
  </si>
  <si>
    <t>298-05э/19 от 25.09.2019</t>
  </si>
  <si>
    <t>299-05э/19 от 25.09.2019</t>
  </si>
  <si>
    <t>305-06э/19 от 25.09.2019</t>
  </si>
  <si>
    <t>295-05э/19 от 25.09.2019</t>
  </si>
  <si>
    <t>90-02э/19 от 02.07.2019</t>
  </si>
  <si>
    <t>128-03э/19 от 02.07.2019</t>
  </si>
  <si>
    <t>127-07э/19 от 02.07.2019</t>
  </si>
  <si>
    <t>183-12э/18 от 02.07.2019</t>
  </si>
  <si>
    <t>82-12э/18 от 02.07.2019</t>
  </si>
  <si>
    <t>181-12э/18 от 02.07.2019</t>
  </si>
  <si>
    <t>85-01э/19 от 02.07.2019</t>
  </si>
  <si>
    <t>86-02э/19 от 02.07.2019</t>
  </si>
  <si>
    <t>88-02э/19 от 02.07.2019</t>
  </si>
  <si>
    <t>126-03э/19 от 02.07.2019</t>
  </si>
  <si>
    <t>173-11э/18 от 02.07.2019</t>
  </si>
  <si>
    <t>175-03э/19 от 25.09.2019</t>
  </si>
  <si>
    <t>308-06э/19 от 25.09.2019</t>
  </si>
</sst>
</file>

<file path=xl/styles.xml><?xml version="1.0" encoding="utf-8"?>
<styleSheet xmlns="http://schemas.openxmlformats.org/spreadsheetml/2006/main">
  <numFmts count="1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_$_-;\-* #,##0_$_-;_-* &quot;-&quot;_$_-;_-@_-"/>
    <numFmt numFmtId="168" formatCode="_-* #,##0.00_$_-;\-* #,##0.00_$_-;_-* &quot;-&quot;??_$_-;_-@_-"/>
    <numFmt numFmtId="169" formatCode="&quot;$&quot;#,##0_);[Red]\(&quot;$&quot;#,##0\)"/>
    <numFmt numFmtId="170" formatCode="_-* #,##0.00&quot;$&quot;_-;\-* #,##0.00&quot;$&quot;_-;_-* &quot;-&quot;??&quot;$&quot;_-;_-@_-"/>
    <numFmt numFmtId="171" formatCode="General_)"/>
    <numFmt numFmtId="172" formatCode="_([$€-2]* #,##0.00_);_([$€-2]* \(#,##0.00\);_([$€-2]* &quot;-&quot;??_)"/>
    <numFmt numFmtId="173" formatCode="0.0"/>
    <numFmt numFmtId="174" formatCode="#,##0_);[Red]\(#,##0\)"/>
    <numFmt numFmtId="175" formatCode="_(* #,##0.00_);_(* \(#,##0.00\);_(* &quot;-&quot;??_);_(@_)"/>
    <numFmt numFmtId="176" formatCode="_-* #,##0.00\ _р_у_б_._-;\-* #,##0.00\ _р_у_б_._-;_-* &quot;-&quot;??\ _р_у_б_._-;_-@_-"/>
    <numFmt numFmtId="177" formatCode="#,##0.000"/>
  </numFmts>
  <fonts count="84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sz val="10"/>
      <name val="Arial"/>
      <family val="2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0"/>
      <color indexed="5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10"/>
      <name val="Arial Cyr"/>
      <family val="2"/>
      <charset val="204"/>
    </font>
    <font>
      <u/>
      <sz val="7.7"/>
      <color theme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45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45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45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45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18"/>
      <name val="Arial Cyr"/>
      <family val="2"/>
      <charset val="204"/>
    </font>
    <font>
      <sz val="10"/>
      <color rgb="FF000000"/>
      <name val="Arial Cyr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i/>
      <sz val="10"/>
      <color indexed="22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0"/>
      <color indexed="46"/>
      <name val="Arial Cyr"/>
      <family val="2"/>
      <charset val="204"/>
    </font>
    <font>
      <vertAlign val="sub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2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0"/>
      </patternFill>
    </fill>
    <fill>
      <patternFill patternType="solid">
        <fgColor indexed="44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1"/>
      </patternFill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3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35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3">
    <xf numFmtId="0" fontId="0" fillId="0" borderId="0"/>
    <xf numFmtId="0" fontId="5" fillId="0" borderId="1"/>
    <xf numFmtId="0" fontId="1" fillId="0" borderId="1"/>
    <xf numFmtId="0" fontId="6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9" fillId="0" borderId="1"/>
    <xf numFmtId="0" fontId="9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8" fillId="0" borderId="1"/>
    <xf numFmtId="165" fontId="10" fillId="0" borderId="1">
      <protection locked="0"/>
    </xf>
    <xf numFmtId="165" fontId="10" fillId="0" borderId="1">
      <protection locked="0"/>
    </xf>
    <xf numFmtId="165" fontId="10" fillId="0" borderId="1">
      <protection locked="0"/>
    </xf>
    <xf numFmtId="0" fontId="11" fillId="0" borderId="1">
      <protection locked="0"/>
    </xf>
    <xf numFmtId="0" fontId="11" fillId="0" borderId="1">
      <protection locked="0"/>
    </xf>
    <xf numFmtId="0" fontId="10" fillId="0" borderId="3">
      <protection locked="0"/>
    </xf>
    <xf numFmtId="0" fontId="12" fillId="2" borderId="1" applyNumberFormat="0" applyBorder="0" applyAlignment="0" applyProtection="0"/>
    <xf numFmtId="0" fontId="13" fillId="3" borderId="1" applyNumberFormat="0" applyBorder="0" applyAlignment="0" applyProtection="0"/>
    <xf numFmtId="0" fontId="12" fillId="2" borderId="1" applyNumberFormat="0" applyBorder="0" applyAlignment="0" applyProtection="0"/>
    <xf numFmtId="0" fontId="12" fillId="2" borderId="1" applyNumberFormat="0" applyBorder="0" applyAlignment="0" applyProtection="0"/>
    <xf numFmtId="0" fontId="12" fillId="4" borderId="1" applyNumberFormat="0" applyBorder="0" applyAlignment="0" applyProtection="0"/>
    <xf numFmtId="0" fontId="13" fillId="5" borderId="1" applyNumberFormat="0" applyBorder="0" applyAlignment="0" applyProtection="0"/>
    <xf numFmtId="0" fontId="12" fillId="4" borderId="1" applyNumberFormat="0" applyBorder="0" applyAlignment="0" applyProtection="0"/>
    <xf numFmtId="0" fontId="12" fillId="4" borderId="1" applyNumberFormat="0" applyBorder="0" applyAlignment="0" applyProtection="0"/>
    <xf numFmtId="0" fontId="12" fillId="6" borderId="1" applyNumberFormat="0" applyBorder="0" applyAlignment="0" applyProtection="0"/>
    <xf numFmtId="0" fontId="13" fillId="7" borderId="1" applyNumberFormat="0" applyBorder="0" applyAlignment="0" applyProtection="0"/>
    <xf numFmtId="0" fontId="12" fillId="6" borderId="1" applyNumberFormat="0" applyBorder="0" applyAlignment="0" applyProtection="0"/>
    <xf numFmtId="0" fontId="12" fillId="6" borderId="1" applyNumberFormat="0" applyBorder="0" applyAlignment="0" applyProtection="0"/>
    <xf numFmtId="0" fontId="12" fillId="8" borderId="1" applyNumberFormat="0" applyBorder="0" applyAlignment="0" applyProtection="0"/>
    <xf numFmtId="0" fontId="13" fillId="9" borderId="1" applyNumberFormat="0" applyBorder="0" applyAlignment="0" applyProtection="0"/>
    <xf numFmtId="0" fontId="12" fillId="8" borderId="1" applyNumberFormat="0" applyBorder="0" applyAlignment="0" applyProtection="0"/>
    <xf numFmtId="0" fontId="12" fillId="8" borderId="1" applyNumberFormat="0" applyBorder="0" applyAlignment="0" applyProtection="0"/>
    <xf numFmtId="0" fontId="12" fillId="10" borderId="1" applyNumberFormat="0" applyBorder="0" applyAlignment="0" applyProtection="0"/>
    <xf numFmtId="0" fontId="13" fillId="10" borderId="1" applyNumberFormat="0" applyBorder="0" applyAlignment="0" applyProtection="0"/>
    <xf numFmtId="0" fontId="12" fillId="10" borderId="1" applyNumberFormat="0" applyBorder="0" applyAlignment="0" applyProtection="0"/>
    <xf numFmtId="0" fontId="12" fillId="10" borderId="1" applyNumberFormat="0" applyBorder="0" applyAlignment="0" applyProtection="0"/>
    <xf numFmtId="0" fontId="12" fillId="11" borderId="1" applyNumberFormat="0" applyBorder="0" applyAlignment="0" applyProtection="0"/>
    <xf numFmtId="0" fontId="13" fillId="12" borderId="1" applyNumberFormat="0" applyBorder="0" applyAlignment="0" applyProtection="0"/>
    <xf numFmtId="0" fontId="12" fillId="11" borderId="1" applyNumberFormat="0" applyBorder="0" applyAlignment="0" applyProtection="0"/>
    <xf numFmtId="0" fontId="12" fillId="11" borderId="1" applyNumberFormat="0" applyBorder="0" applyAlignment="0" applyProtection="0"/>
    <xf numFmtId="0" fontId="12" fillId="13" borderId="1" applyNumberFormat="0" applyBorder="0" applyAlignment="0" applyProtection="0"/>
    <xf numFmtId="0" fontId="13" fillId="10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5" borderId="1" applyNumberFormat="0" applyBorder="0" applyAlignment="0" applyProtection="0"/>
    <xf numFmtId="0" fontId="13" fillId="14" borderId="1" applyNumberFormat="0" applyBorder="0" applyAlignment="0" applyProtection="0"/>
    <xf numFmtId="0" fontId="12" fillId="5" borderId="1" applyNumberFormat="0" applyBorder="0" applyAlignment="0" applyProtection="0"/>
    <xf numFmtId="0" fontId="12" fillId="5" borderId="1" applyNumberFormat="0" applyBorder="0" applyAlignment="0" applyProtection="0"/>
    <xf numFmtId="0" fontId="12" fillId="15" borderId="1" applyNumberFormat="0" applyBorder="0" applyAlignment="0" applyProtection="0"/>
    <xf numFmtId="0" fontId="13" fillId="7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8" borderId="1" applyNumberFormat="0" applyBorder="0" applyAlignment="0" applyProtection="0"/>
    <xf numFmtId="0" fontId="13" fillId="16" borderId="1" applyNumberFormat="0" applyBorder="0" applyAlignment="0" applyProtection="0"/>
    <xf numFmtId="0" fontId="12" fillId="8" borderId="1" applyNumberFormat="0" applyBorder="0" applyAlignment="0" applyProtection="0"/>
    <xf numFmtId="0" fontId="12" fillId="8" borderId="1" applyNumberFormat="0" applyBorder="0" applyAlignment="0" applyProtection="0"/>
    <xf numFmtId="0" fontId="12" fillId="13" borderId="1" applyNumberFormat="0" applyBorder="0" applyAlignment="0" applyProtection="0"/>
    <xf numFmtId="0" fontId="13" fillId="10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7" borderId="1" applyNumberFormat="0" applyBorder="0" applyAlignment="0" applyProtection="0"/>
    <xf numFmtId="0" fontId="13" fillId="17" borderId="1" applyNumberFormat="0" applyBorder="0" applyAlignment="0" applyProtection="0"/>
    <xf numFmtId="0" fontId="12" fillId="7" borderId="1" applyNumberFormat="0" applyBorder="0" applyAlignment="0" applyProtection="0"/>
    <xf numFmtId="0" fontId="12" fillId="7" borderId="1" applyNumberFormat="0" applyBorder="0" applyAlignment="0" applyProtection="0"/>
    <xf numFmtId="0" fontId="14" fillId="18" borderId="1" applyNumberFormat="0" applyBorder="0" applyAlignment="0" applyProtection="0"/>
    <xf numFmtId="0" fontId="15" fillId="10" borderId="1" applyNumberFormat="0" applyBorder="0" applyAlignment="0" applyProtection="0"/>
    <xf numFmtId="0" fontId="14" fillId="18" borderId="1" applyNumberFormat="0" applyBorder="0" applyAlignment="0" applyProtection="0"/>
    <xf numFmtId="0" fontId="14" fillId="5" borderId="1" applyNumberFormat="0" applyBorder="0" applyAlignment="0" applyProtection="0"/>
    <xf numFmtId="0" fontId="15" fillId="14" borderId="1" applyNumberFormat="0" applyBorder="0" applyAlignment="0" applyProtection="0"/>
    <xf numFmtId="0" fontId="14" fillId="5" borderId="1" applyNumberFormat="0" applyBorder="0" applyAlignment="0" applyProtection="0"/>
    <xf numFmtId="0" fontId="14" fillId="15" borderId="1" applyNumberFormat="0" applyBorder="0" applyAlignment="0" applyProtection="0"/>
    <xf numFmtId="0" fontId="15" fillId="7" borderId="1" applyNumberFormat="0" applyBorder="0" applyAlignment="0" applyProtection="0"/>
    <xf numFmtId="0" fontId="14" fillId="15" borderId="1" applyNumberFormat="0" applyBorder="0" applyAlignment="0" applyProtection="0"/>
    <xf numFmtId="0" fontId="14" fillId="19" borderId="1" applyNumberFormat="0" applyBorder="0" applyAlignment="0" applyProtection="0"/>
    <xf numFmtId="0" fontId="15" fillId="20" borderId="1" applyNumberFormat="0" applyBorder="0" applyAlignment="0" applyProtection="0"/>
    <xf numFmtId="0" fontId="14" fillId="19" borderId="1" applyNumberFormat="0" applyBorder="0" applyAlignment="0" applyProtection="0"/>
    <xf numFmtId="0" fontId="14" fillId="21" borderId="1" applyNumberFormat="0" applyBorder="0" applyAlignment="0" applyProtection="0"/>
    <xf numFmtId="0" fontId="15" fillId="10" borderId="1" applyNumberFormat="0" applyBorder="0" applyAlignment="0" applyProtection="0"/>
    <xf numFmtId="0" fontId="14" fillId="21" borderId="1" applyNumberFormat="0" applyBorder="0" applyAlignment="0" applyProtection="0"/>
    <xf numFmtId="0" fontId="14" fillId="3" borderId="1" applyNumberFormat="0" applyBorder="0" applyAlignment="0" applyProtection="0"/>
    <xf numFmtId="0" fontId="15" fillId="5" borderId="1" applyNumberFormat="0" applyBorder="0" applyAlignment="0" applyProtection="0"/>
    <xf numFmtId="0" fontId="14" fillId="3" borderId="1" applyNumberFormat="0" applyBorder="0" applyAlignment="0" applyProtection="0"/>
    <xf numFmtId="167" fontId="16" fillId="0" borderId="1" applyFont="0" applyFill="0" applyBorder="0" applyAlignment="0" applyProtection="0"/>
    <xf numFmtId="168" fontId="16" fillId="0" borderId="1" applyFont="0" applyFill="0" applyBorder="0" applyAlignment="0" applyProtection="0"/>
    <xf numFmtId="169" fontId="17" fillId="0" borderId="1" applyFont="0" applyFill="0" applyBorder="0" applyAlignment="0" applyProtection="0"/>
    <xf numFmtId="170" fontId="16" fillId="0" borderId="1" applyFont="0" applyFill="0" applyBorder="0" applyAlignment="0" applyProtection="0"/>
    <xf numFmtId="0" fontId="18" fillId="0" borderId="1"/>
    <xf numFmtId="0" fontId="9" fillId="0" borderId="1"/>
    <xf numFmtId="0" fontId="19" fillId="0" borderId="1"/>
    <xf numFmtId="0" fontId="20" fillId="0" borderId="1"/>
    <xf numFmtId="0" fontId="21" fillId="0" borderId="1"/>
    <xf numFmtId="0" fontId="22" fillId="0" borderId="1" applyNumberFormat="0">
      <alignment horizontal="left"/>
    </xf>
    <xf numFmtId="4" fontId="23" fillId="22" borderId="4" applyNumberFormat="0" applyProtection="0">
      <alignment vertical="center"/>
    </xf>
    <xf numFmtId="4" fontId="24" fillId="22" borderId="4" applyNumberFormat="0" applyProtection="0">
      <alignment vertical="center"/>
    </xf>
    <xf numFmtId="4" fontId="23" fillId="22" borderId="4" applyNumberFormat="0" applyProtection="0">
      <alignment horizontal="left" vertical="center" indent="1"/>
    </xf>
    <xf numFmtId="4" fontId="23" fillId="22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3" fillId="24" borderId="4" applyNumberFormat="0" applyProtection="0">
      <alignment horizontal="right" vertical="center"/>
    </xf>
    <xf numFmtId="4" fontId="23" fillId="25" borderId="4" applyNumberFormat="0" applyProtection="0">
      <alignment horizontal="right" vertical="center"/>
    </xf>
    <xf numFmtId="4" fontId="23" fillId="26" borderId="4" applyNumberFormat="0" applyProtection="0">
      <alignment horizontal="right" vertical="center"/>
    </xf>
    <xf numFmtId="4" fontId="23" fillId="27" borderId="4" applyNumberFormat="0" applyProtection="0">
      <alignment horizontal="right" vertical="center"/>
    </xf>
    <xf numFmtId="4" fontId="23" fillId="28" borderId="4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0" borderId="4" applyNumberFormat="0" applyProtection="0">
      <alignment horizontal="right" vertical="center"/>
    </xf>
    <xf numFmtId="4" fontId="23" fillId="31" borderId="4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5" fillId="33" borderId="4" applyNumberFormat="0" applyProtection="0">
      <alignment horizontal="left" vertical="center" indent="1"/>
    </xf>
    <xf numFmtId="4" fontId="23" fillId="34" borderId="5" applyNumberFormat="0" applyProtection="0">
      <alignment horizontal="left" vertical="center" indent="1"/>
    </xf>
    <xf numFmtId="4" fontId="26" fillId="35" borderId="1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7" fillId="34" borderId="4" applyNumberFormat="0" applyProtection="0">
      <alignment horizontal="left" vertical="center" indent="1"/>
    </xf>
    <xf numFmtId="4" fontId="27" fillId="36" borderId="4" applyNumberFormat="0" applyProtection="0">
      <alignment horizontal="left" vertical="center" indent="1"/>
    </xf>
    <xf numFmtId="0" fontId="16" fillId="36" borderId="4" applyNumberFormat="0" applyProtection="0">
      <alignment horizontal="left" vertical="center" indent="1"/>
    </xf>
    <xf numFmtId="0" fontId="16" fillId="36" borderId="4" applyNumberFormat="0" applyProtection="0">
      <alignment horizontal="left" vertical="center" indent="1"/>
    </xf>
    <xf numFmtId="0" fontId="16" fillId="37" borderId="4" applyNumberFormat="0" applyProtection="0">
      <alignment horizontal="left" vertical="center" indent="1"/>
    </xf>
    <xf numFmtId="0" fontId="16" fillId="37" borderId="4" applyNumberFormat="0" applyProtection="0">
      <alignment horizontal="left" vertical="center" indent="1"/>
    </xf>
    <xf numFmtId="0" fontId="16" fillId="38" borderId="4" applyNumberFormat="0" applyProtection="0">
      <alignment horizontal="left" vertical="center" indent="1"/>
    </xf>
    <xf numFmtId="0" fontId="16" fillId="38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3" fillId="39" borderId="4" applyNumberFormat="0" applyProtection="0">
      <alignment vertical="center"/>
    </xf>
    <xf numFmtId="4" fontId="24" fillId="39" borderId="4" applyNumberFormat="0" applyProtection="0">
      <alignment vertical="center"/>
    </xf>
    <xf numFmtId="4" fontId="23" fillId="39" borderId="4" applyNumberFormat="0" applyProtection="0">
      <alignment horizontal="left" vertical="center" indent="1"/>
    </xf>
    <xf numFmtId="4" fontId="23" fillId="39" borderId="4" applyNumberFormat="0" applyProtection="0">
      <alignment horizontal="left" vertical="center" indent="1"/>
    </xf>
    <xf numFmtId="4" fontId="23" fillId="34" borderId="4" applyNumberFormat="0" applyProtection="0">
      <alignment horizontal="right" vertical="center"/>
    </xf>
    <xf numFmtId="4" fontId="24" fillId="34" borderId="4" applyNumberFormat="0" applyProtection="0">
      <alignment horizontal="right" vertical="center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28" fillId="0" borderId="1"/>
    <xf numFmtId="4" fontId="29" fillId="34" borderId="4" applyNumberFormat="0" applyProtection="0">
      <alignment horizontal="right" vertical="center"/>
    </xf>
    <xf numFmtId="0" fontId="14" fillId="40" borderId="1" applyNumberFormat="0" applyBorder="0" applyAlignment="0" applyProtection="0"/>
    <xf numFmtId="0" fontId="15" fillId="41" borderId="1" applyNumberFormat="0" applyBorder="0" applyAlignment="0" applyProtection="0"/>
    <xf numFmtId="0" fontId="14" fillId="40" borderId="1" applyNumberFormat="0" applyBorder="0" applyAlignment="0" applyProtection="0"/>
    <xf numFmtId="0" fontId="14" fillId="42" borderId="1" applyNumberFormat="0" applyBorder="0" applyAlignment="0" applyProtection="0"/>
    <xf numFmtId="0" fontId="15" fillId="14" borderId="1" applyNumberFormat="0" applyBorder="0" applyAlignment="0" applyProtection="0"/>
    <xf numFmtId="0" fontId="14" fillId="42" borderId="1" applyNumberFormat="0" applyBorder="0" applyAlignment="0" applyProtection="0"/>
    <xf numFmtId="0" fontId="14" fillId="43" borderId="1" applyNumberFormat="0" applyBorder="0" applyAlignment="0" applyProtection="0"/>
    <xf numFmtId="0" fontId="15" fillId="44" borderId="1" applyNumberFormat="0" applyBorder="0" applyAlignment="0" applyProtection="0"/>
    <xf numFmtId="0" fontId="14" fillId="43" borderId="1" applyNumberFormat="0" applyBorder="0" applyAlignment="0" applyProtection="0"/>
    <xf numFmtId="0" fontId="14" fillId="19" borderId="1" applyNumberFormat="0" applyBorder="0" applyAlignment="0" applyProtection="0"/>
    <xf numFmtId="0" fontId="15" fillId="45" borderId="1" applyNumberFormat="0" applyBorder="0" applyAlignment="0" applyProtection="0"/>
    <xf numFmtId="0" fontId="14" fillId="19" borderId="1" applyNumberFormat="0" applyBorder="0" applyAlignment="0" applyProtection="0"/>
    <xf numFmtId="0" fontId="14" fillId="21" borderId="1" applyNumberFormat="0" applyBorder="0" applyAlignment="0" applyProtection="0"/>
    <xf numFmtId="0" fontId="15" fillId="41" borderId="1" applyNumberFormat="0" applyBorder="0" applyAlignment="0" applyProtection="0"/>
    <xf numFmtId="0" fontId="14" fillId="21" borderId="1" applyNumberFormat="0" applyBorder="0" applyAlignment="0" applyProtection="0"/>
    <xf numFmtId="0" fontId="14" fillId="46" borderId="1" applyNumberFormat="0" applyBorder="0" applyAlignment="0" applyProtection="0"/>
    <xf numFmtId="0" fontId="15" fillId="14" borderId="1" applyNumberFormat="0" applyBorder="0" applyAlignment="0" applyProtection="0"/>
    <xf numFmtId="0" fontId="14" fillId="46" borderId="1" applyNumberFormat="0" applyBorder="0" applyAlignment="0" applyProtection="0"/>
    <xf numFmtId="171" fontId="30" fillId="0" borderId="6">
      <protection locked="0"/>
    </xf>
    <xf numFmtId="0" fontId="31" fillId="11" borderId="7" applyNumberFormat="0" applyAlignment="0" applyProtection="0"/>
    <xf numFmtId="0" fontId="32" fillId="5" borderId="8" applyNumberFormat="0" applyAlignment="0" applyProtection="0"/>
    <xf numFmtId="0" fontId="31" fillId="11" borderId="7" applyNumberFormat="0" applyAlignment="0" applyProtection="0"/>
    <xf numFmtId="0" fontId="33" fillId="47" borderId="4" applyNumberFormat="0" applyAlignment="0" applyProtection="0"/>
    <xf numFmtId="0" fontId="34" fillId="9" borderId="9" applyNumberFormat="0" applyAlignment="0" applyProtection="0"/>
    <xf numFmtId="0" fontId="33" fillId="47" borderId="4" applyNumberFormat="0" applyAlignment="0" applyProtection="0"/>
    <xf numFmtId="0" fontId="35" fillId="47" borderId="7" applyNumberFormat="0" applyAlignment="0" applyProtection="0"/>
    <xf numFmtId="0" fontId="36" fillId="9" borderId="8" applyNumberFormat="0" applyAlignment="0" applyProtection="0"/>
    <xf numFmtId="0" fontId="35" fillId="47" borderId="7" applyNumberFormat="0" applyAlignment="0" applyProtection="0"/>
    <xf numFmtId="0" fontId="37" fillId="0" borderId="1" applyNumberFormat="0" applyFill="0" applyBorder="0" applyAlignment="0" applyProtection="0">
      <alignment vertical="top"/>
      <protection locked="0"/>
    </xf>
    <xf numFmtId="0" fontId="38" fillId="0" borderId="1" applyBorder="0">
      <alignment horizontal="center" vertical="center" wrapText="1"/>
    </xf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39" fillId="0" borderId="10" applyNumberFormat="0" applyFill="0" applyAlignment="0" applyProtection="0"/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1" fillId="0" borderId="12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3" fillId="0" borderId="14" applyNumberFormat="0" applyFill="0" applyAlignment="0" applyProtection="0"/>
    <xf numFmtId="0" fontId="43" fillId="0" borderId="1" applyNumberFormat="0" applyFill="0" applyBorder="0" applyAlignment="0" applyProtection="0"/>
    <xf numFmtId="0" fontId="44" fillId="0" borderId="1" applyNumberFormat="0" applyFill="0" applyBorder="0" applyAlignment="0" applyProtection="0"/>
    <xf numFmtId="0" fontId="43" fillId="0" borderId="1" applyNumberFormat="0" applyFill="0" applyBorder="0" applyAlignment="0" applyProtection="0"/>
    <xf numFmtId="0" fontId="45" fillId="0" borderId="16" applyBorder="0">
      <alignment horizontal="center" vertical="center" wrapText="1"/>
    </xf>
    <xf numFmtId="171" fontId="46" fillId="48" borderId="6"/>
    <xf numFmtId="4" fontId="47" fillId="22" borderId="2" applyBorder="0">
      <alignment horizontal="right"/>
    </xf>
    <xf numFmtId="0" fontId="48" fillId="0" borderId="17" applyNumberFormat="0" applyFill="0" applyAlignment="0" applyProtection="0"/>
    <xf numFmtId="0" fontId="34" fillId="0" borderId="18" applyNumberFormat="0" applyFill="0" applyAlignment="0" applyProtection="0"/>
    <xf numFmtId="0" fontId="48" fillId="0" borderId="17" applyNumberFormat="0" applyFill="0" applyAlignment="0" applyProtection="0"/>
    <xf numFmtId="0" fontId="49" fillId="49" borderId="19" applyNumberFormat="0" applyAlignment="0" applyProtection="0"/>
    <xf numFmtId="0" fontId="50" fillId="20" borderId="20" applyNumberFormat="0" applyAlignment="0" applyProtection="0"/>
    <xf numFmtId="0" fontId="49" fillId="49" borderId="19" applyNumberFormat="0" applyAlignment="0" applyProtection="0"/>
    <xf numFmtId="0" fontId="51" fillId="0" borderId="1">
      <alignment horizontal="center" vertical="top" wrapText="1"/>
    </xf>
    <xf numFmtId="0" fontId="52" fillId="0" borderId="1">
      <alignment horizontal="centerContinuous" vertical="center" wrapText="1"/>
    </xf>
    <xf numFmtId="0" fontId="53" fillId="50" borderId="1" applyFill="0">
      <alignment wrapText="1"/>
    </xf>
    <xf numFmtId="0" fontId="54" fillId="0" borderId="1" applyNumberFormat="0" applyFill="0" applyBorder="0" applyAlignment="0" applyProtection="0"/>
    <xf numFmtId="0" fontId="55" fillId="0" borderId="1" applyNumberFormat="0" applyFill="0" applyBorder="0" applyAlignment="0" applyProtection="0"/>
    <xf numFmtId="0" fontId="54" fillId="0" borderId="1" applyNumberFormat="0" applyFill="0" applyBorder="0" applyAlignment="0" applyProtection="0"/>
    <xf numFmtId="0" fontId="56" fillId="45" borderId="1" applyNumberFormat="0" applyBorder="0" applyAlignment="0" applyProtection="0"/>
    <xf numFmtId="0" fontId="57" fillId="17" borderId="1" applyNumberFormat="0" applyBorder="0" applyAlignment="0" applyProtection="0"/>
    <xf numFmtId="0" fontId="56" fillId="45" borderId="1" applyNumberFormat="0" applyBorder="0" applyAlignment="0" applyProtection="0"/>
    <xf numFmtId="0" fontId="6" fillId="0" borderId="1"/>
    <xf numFmtId="0" fontId="6" fillId="0" borderId="1"/>
    <xf numFmtId="172" fontId="6" fillId="0" borderId="1"/>
    <xf numFmtId="0" fontId="58" fillId="0" borderId="1" applyNumberFormat="0" applyFont="0" applyBorder="0" applyProtection="0"/>
    <xf numFmtId="0" fontId="1" fillId="0" borderId="1"/>
    <xf numFmtId="0" fontId="1" fillId="0" borderId="1"/>
    <xf numFmtId="0" fontId="1" fillId="0" borderId="1"/>
    <xf numFmtId="0" fontId="16" fillId="0" borderId="1"/>
    <xf numFmtId="0" fontId="1" fillId="0" borderId="1"/>
    <xf numFmtId="0" fontId="16" fillId="0" borderId="1"/>
    <xf numFmtId="0" fontId="6" fillId="0" borderId="1"/>
    <xf numFmtId="0" fontId="1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5" fillId="0" borderId="1"/>
    <xf numFmtId="0" fontId="1" fillId="0" borderId="1"/>
    <xf numFmtId="0" fontId="58" fillId="0" borderId="1" applyNumberFormat="0" applyBorder="0" applyProtection="0"/>
    <xf numFmtId="0" fontId="1" fillId="0" borderId="1"/>
    <xf numFmtId="0" fontId="1" fillId="0" borderId="1"/>
    <xf numFmtId="0" fontId="1" fillId="0" borderId="1"/>
    <xf numFmtId="0" fontId="6" fillId="0" borderId="1"/>
    <xf numFmtId="0" fontId="19" fillId="0" borderId="1"/>
    <xf numFmtId="0" fontId="6" fillId="0" borderId="1"/>
    <xf numFmtId="0" fontId="1" fillId="0" borderId="1"/>
    <xf numFmtId="0" fontId="1" fillId="0" borderId="1"/>
    <xf numFmtId="0" fontId="1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59" fillId="0" borderId="1"/>
    <xf numFmtId="0" fontId="16" fillId="0" borderId="1"/>
    <xf numFmtId="0" fontId="16" fillId="0" borderId="1"/>
    <xf numFmtId="0" fontId="1" fillId="0" borderId="1"/>
    <xf numFmtId="0" fontId="1" fillId="0" borderId="1"/>
    <xf numFmtId="0" fontId="16" fillId="0" borderId="1"/>
    <xf numFmtId="0" fontId="4" fillId="0" borderId="1"/>
    <xf numFmtId="0" fontId="6" fillId="0" borderId="1"/>
    <xf numFmtId="0" fontId="16" fillId="0" borderId="1"/>
    <xf numFmtId="0" fontId="16" fillId="0" borderId="1"/>
    <xf numFmtId="0" fontId="16" fillId="0" borderId="1"/>
    <xf numFmtId="0" fontId="60" fillId="0" borderId="1" applyNumberFormat="0" applyFont="0" applyBorder="0" applyProtection="0"/>
    <xf numFmtId="0" fontId="16" fillId="0" borderId="1"/>
    <xf numFmtId="0" fontId="16" fillId="0" borderId="1"/>
    <xf numFmtId="0" fontId="61" fillId="0" borderId="1"/>
    <xf numFmtId="0" fontId="6" fillId="0" borderId="1"/>
    <xf numFmtId="0" fontId="16" fillId="0" borderId="1"/>
    <xf numFmtId="0" fontId="6" fillId="0" borderId="1"/>
    <xf numFmtId="0" fontId="16" fillId="0" borderId="1"/>
    <xf numFmtId="0" fontId="16" fillId="0" borderId="1"/>
    <xf numFmtId="0" fontId="6" fillId="0" borderId="1"/>
    <xf numFmtId="0" fontId="16" fillId="0" borderId="1"/>
    <xf numFmtId="0" fontId="16" fillId="0" borderId="1"/>
    <xf numFmtId="0" fontId="1" fillId="0" borderId="1"/>
    <xf numFmtId="0" fontId="6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6" fillId="0" borderId="1"/>
    <xf numFmtId="0" fontId="6" fillId="0" borderId="1"/>
    <xf numFmtId="0" fontId="6" fillId="0" borderId="1"/>
    <xf numFmtId="0" fontId="16" fillId="0" borderId="1"/>
    <xf numFmtId="0" fontId="16" fillId="0" borderId="1"/>
    <xf numFmtId="0" fontId="62" fillId="4" borderId="1" applyNumberFormat="0" applyBorder="0" applyAlignment="0" applyProtection="0"/>
    <xf numFmtId="0" fontId="63" fillId="51" borderId="1" applyNumberFormat="0" applyBorder="0" applyAlignment="0" applyProtection="0"/>
    <xf numFmtId="0" fontId="62" fillId="4" borderId="1" applyNumberFormat="0" applyBorder="0" applyAlignment="0" applyProtection="0"/>
    <xf numFmtId="173" fontId="64" fillId="22" borderId="21" applyNumberFormat="0" applyBorder="0" applyAlignment="0">
      <alignment vertical="center"/>
      <protection locked="0"/>
    </xf>
    <xf numFmtId="0" fontId="65" fillId="0" borderId="1" applyNumberFormat="0" applyFill="0" applyBorder="0" applyAlignment="0" applyProtection="0"/>
    <xf numFmtId="0" fontId="66" fillId="0" borderId="1" applyNumberFormat="0" applyFill="0" applyBorder="0" applyAlignment="0" applyProtection="0"/>
    <xf numFmtId="0" fontId="65" fillId="0" borderId="1" applyNumberFormat="0" applyFill="0" applyBorder="0" applyAlignment="0" applyProtection="0"/>
    <xf numFmtId="0" fontId="16" fillId="17" borderId="8" applyNumberFormat="0" applyFont="0" applyAlignment="0" applyProtection="0"/>
    <xf numFmtId="0" fontId="16" fillId="17" borderId="7" applyNumberFormat="0" applyFont="0" applyAlignment="0" applyProtection="0"/>
    <xf numFmtId="0" fontId="16" fillId="17" borderId="8" applyNumberFormat="0" applyFont="0" applyAlignment="0" applyProtection="0"/>
    <xf numFmtId="0" fontId="6" fillId="17" borderId="8" applyNumberFormat="0" applyFont="0" applyAlignment="0" applyProtection="0"/>
    <xf numFmtId="0" fontId="16" fillId="17" borderId="8" applyNumberFormat="0" applyFont="0" applyAlignment="0" applyProtection="0"/>
    <xf numFmtId="9" fontId="6" fillId="0" borderId="1" applyFont="0" applyFill="0" applyBorder="0" applyAlignment="0" applyProtection="0"/>
    <xf numFmtId="9" fontId="1" fillId="0" borderId="1" applyFont="0" applyFill="0" applyBorder="0" applyAlignment="0" applyProtection="0"/>
    <xf numFmtId="9" fontId="1" fillId="0" borderId="1" applyFont="0" applyFill="0" applyBorder="0" applyAlignment="0" applyProtection="0"/>
    <xf numFmtId="9" fontId="1" fillId="0" borderId="1" applyFont="0" applyFill="0" applyBorder="0" applyAlignment="0" applyProtection="0"/>
    <xf numFmtId="0" fontId="67" fillId="0" borderId="22" applyNumberFormat="0" applyFill="0" applyAlignment="0" applyProtection="0"/>
    <xf numFmtId="0" fontId="68" fillId="0" borderId="23" applyNumberFormat="0" applyFill="0" applyAlignment="0" applyProtection="0"/>
    <xf numFmtId="0" fontId="67" fillId="0" borderId="22" applyNumberFormat="0" applyFill="0" applyAlignment="0" applyProtection="0"/>
    <xf numFmtId="0" fontId="8" fillId="0" borderId="1"/>
    <xf numFmtId="0" fontId="8" fillId="0" borderId="1"/>
    <xf numFmtId="0" fontId="8" fillId="0" borderId="1"/>
    <xf numFmtId="174" fontId="69" fillId="0" borderId="1">
      <alignment vertical="top"/>
    </xf>
    <xf numFmtId="0" fontId="8" fillId="0" borderId="1"/>
    <xf numFmtId="174" fontId="69" fillId="0" borderId="1">
      <alignment vertical="top"/>
    </xf>
    <xf numFmtId="0" fontId="70" fillId="0" borderId="1" applyNumberFormat="0" applyFill="0" applyBorder="0" applyAlignment="0" applyProtection="0"/>
    <xf numFmtId="0" fontId="68" fillId="0" borderId="1" applyNumberFormat="0" applyFill="0" applyBorder="0" applyAlignment="0" applyProtection="0"/>
    <xf numFmtId="0" fontId="70" fillId="0" borderId="1" applyNumberFormat="0" applyFill="0" applyBorder="0" applyAlignment="0" applyProtection="0"/>
    <xf numFmtId="49" fontId="53" fillId="0" borderId="1">
      <alignment horizontal="center"/>
    </xf>
    <xf numFmtId="164" fontId="71" fillId="0" borderId="1" applyFont="0" applyFill="0" applyBorder="0" applyAlignment="0" applyProtection="0"/>
    <xf numFmtId="166" fontId="71" fillId="0" borderId="1" applyFont="0" applyFill="0" applyBorder="0" applyAlignment="0" applyProtection="0"/>
    <xf numFmtId="164" fontId="5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6" fillId="0" borderId="1" applyFont="0" applyFill="0" applyBorder="0" applyAlignment="0" applyProtection="0"/>
    <xf numFmtId="176" fontId="1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12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12" fillId="0" borderId="1" applyFont="0" applyFill="0" applyBorder="0" applyAlignment="0" applyProtection="0"/>
    <xf numFmtId="175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12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6" fillId="0" borderId="1" applyFont="0" applyFill="0" applyBorder="0" applyAlignment="0" applyProtection="0"/>
    <xf numFmtId="166" fontId="16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6" fillId="0" borderId="1" applyFont="0" applyFill="0" applyBorder="0" applyAlignment="0" applyProtection="0"/>
    <xf numFmtId="175" fontId="16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4" fontId="47" fillId="50" borderId="1" applyBorder="0">
      <alignment horizontal="right"/>
    </xf>
    <xf numFmtId="4" fontId="47" fillId="52" borderId="24" applyBorder="0">
      <alignment horizontal="right"/>
    </xf>
    <xf numFmtId="4" fontId="47" fillId="50" borderId="2" applyFont="0" applyBorder="0">
      <alignment horizontal="right"/>
    </xf>
    <xf numFmtId="0" fontId="72" fillId="6" borderId="1" applyNumberFormat="0" applyBorder="0" applyAlignment="0" applyProtection="0"/>
    <xf numFmtId="0" fontId="73" fillId="7" borderId="1" applyNumberFormat="0" applyBorder="0" applyAlignment="0" applyProtection="0"/>
    <xf numFmtId="0" fontId="72" fillId="6" borderId="1" applyNumberFormat="0" applyBorder="0" applyAlignment="0" applyProtection="0"/>
    <xf numFmtId="165" fontId="10" fillId="0" borderId="1">
      <protection locked="0"/>
    </xf>
    <xf numFmtId="0" fontId="48" fillId="0" borderId="17" applyNumberFormat="0" applyFill="0" applyAlignment="0" applyProtection="0"/>
    <xf numFmtId="0" fontId="31" fillId="53" borderId="7" applyNumberFormat="0" applyAlignment="0" applyProtection="0"/>
    <xf numFmtId="0" fontId="48" fillId="0" borderId="17" applyNumberFormat="0" applyFill="0" applyAlignment="0" applyProtection="0"/>
    <xf numFmtId="0" fontId="62" fillId="54" borderId="1" applyNumberFormat="0" applyBorder="0" applyAlignment="0" applyProtection="0"/>
    <xf numFmtId="0" fontId="14" fillId="55" borderId="1" applyNumberFormat="0" applyBorder="0" applyAlignment="0" applyProtection="0"/>
    <xf numFmtId="0" fontId="62" fillId="54" borderId="1" applyNumberFormat="0" applyBorder="0" applyAlignment="0" applyProtection="0"/>
    <xf numFmtId="0" fontId="54" fillId="0" borderId="1" applyNumberFormat="0" applyFill="0" applyBorder="0" applyAlignment="0" applyProtection="0"/>
    <xf numFmtId="0" fontId="65" fillId="0" borderId="1" applyNumberFormat="0" applyFill="0" applyBorder="0" applyAlignment="0" applyProtection="0"/>
    <xf numFmtId="0" fontId="54" fillId="0" borderId="1" applyNumberFormat="0" applyFill="0" applyBorder="0" applyAlignment="0" applyProtection="0"/>
    <xf numFmtId="0" fontId="16" fillId="56" borderId="8" applyNumberFormat="0" applyAlignment="0" applyProtection="0"/>
    <xf numFmtId="0" fontId="39" fillId="0" borderId="10" applyNumberFormat="0" applyFill="0" applyAlignment="0" applyProtection="0"/>
    <xf numFmtId="0" fontId="16" fillId="56" borderId="8" applyNumberFormat="0" applyAlignment="0" applyProtection="0"/>
    <xf numFmtId="0" fontId="14" fillId="57" borderId="1" applyNumberFormat="0" applyBorder="0" applyAlignment="0" applyProtection="0"/>
    <xf numFmtId="0" fontId="67" fillId="0" borderId="22" applyNumberFormat="0" applyFill="0" applyAlignment="0" applyProtection="0"/>
    <xf numFmtId="0" fontId="49" fillId="58" borderId="19" applyNumberFormat="0" applyAlignment="0" applyProtection="0"/>
    <xf numFmtId="0" fontId="70" fillId="0" borderId="1" applyNumberFormat="0" applyFill="0" applyBorder="0" applyAlignment="0" applyProtection="0"/>
    <xf numFmtId="0" fontId="30" fillId="0" borderId="1"/>
    <xf numFmtId="0" fontId="81" fillId="0" borderId="1"/>
    <xf numFmtId="0" fontId="81" fillId="0" borderId="1"/>
  </cellStyleXfs>
  <cellXfs count="158">
    <xf numFmtId="0" fontId="0" fillId="0" borderId="0" xfId="0"/>
    <xf numFmtId="0" fontId="7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76" fillId="0" borderId="0" xfId="0" applyFont="1"/>
    <xf numFmtId="0" fontId="7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" fontId="7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8" fillId="0" borderId="0" xfId="0" applyFont="1" applyAlignment="1">
      <alignment horizontal="left"/>
    </xf>
    <xf numFmtId="0" fontId="79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5" fillId="59" borderId="2" xfId="0" applyFont="1" applyFill="1" applyBorder="1" applyAlignment="1">
      <alignment horizontal="center" vertical="center" wrapText="1"/>
    </xf>
    <xf numFmtId="4" fontId="7" fillId="59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59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5" fillId="0" borderId="2" xfId="0" applyFont="1" applyBorder="1" applyAlignment="1">
      <alignment horizontal="center" vertical="center" wrapText="1"/>
    </xf>
    <xf numFmtId="0" fontId="2" fillId="0" borderId="1" xfId="381" applyFont="1"/>
    <xf numFmtId="0" fontId="0" fillId="0" borderId="1" xfId="381" applyFont="1" applyFill="1" applyBorder="1"/>
    <xf numFmtId="0" fontId="0" fillId="0" borderId="1" xfId="381" applyFont="1"/>
    <xf numFmtId="0" fontId="77" fillId="0" borderId="1" xfId="381" applyFont="1"/>
    <xf numFmtId="0" fontId="77" fillId="0" borderId="1" xfId="381" applyFont="1" applyFill="1" applyBorder="1" applyAlignment="1">
      <alignment horizontal="center"/>
    </xf>
    <xf numFmtId="4" fontId="0" fillId="0" borderId="1" xfId="381" applyNumberFormat="1" applyFont="1" applyFill="1" applyBorder="1"/>
    <xf numFmtId="0" fontId="2" fillId="0" borderId="1" xfId="382" applyFont="1"/>
    <xf numFmtId="0" fontId="0" fillId="0" borderId="1" xfId="382" applyFont="1" applyFill="1"/>
    <xf numFmtId="0" fontId="0" fillId="0" borderId="1" xfId="382" applyFont="1"/>
    <xf numFmtId="0" fontId="77" fillId="0" borderId="1" xfId="382" applyFont="1" applyFill="1"/>
    <xf numFmtId="0" fontId="77" fillId="0" borderId="1" xfId="382" applyFont="1"/>
    <xf numFmtId="0" fontId="0" fillId="59" borderId="1" xfId="382" applyFont="1" applyFill="1" applyBorder="1"/>
    <xf numFmtId="0" fontId="0" fillId="59" borderId="1" xfId="382" applyFont="1" applyFill="1"/>
    <xf numFmtId="0" fontId="0" fillId="59" borderId="1" xfId="381" applyFont="1" applyFill="1"/>
    <xf numFmtId="0" fontId="77" fillId="59" borderId="1" xfId="381" applyFont="1" applyFill="1"/>
    <xf numFmtId="4" fontId="0" fillId="59" borderId="1" xfId="381" applyNumberFormat="1" applyFont="1" applyFill="1" applyBorder="1"/>
    <xf numFmtId="0" fontId="2" fillId="59" borderId="1" xfId="381" applyFont="1" applyFill="1"/>
    <xf numFmtId="0" fontId="0" fillId="59" borderId="1" xfId="381" applyFont="1" applyFill="1" applyBorder="1"/>
    <xf numFmtId="0" fontId="80" fillId="59" borderId="1" xfId="381" applyFont="1" applyFill="1" applyAlignment="1">
      <alignment horizontal="left"/>
    </xf>
    <xf numFmtId="0" fontId="2" fillId="59" borderId="1" xfId="382" applyFont="1" applyFill="1"/>
    <xf numFmtId="0" fontId="80" fillId="59" borderId="1" xfId="382" applyFont="1" applyFill="1" applyAlignment="1">
      <alignment horizontal="left"/>
    </xf>
    <xf numFmtId="0" fontId="7" fillId="0" borderId="2" xfId="0" applyFont="1" applyFill="1" applyBorder="1" applyAlignment="1">
      <alignment vertical="center" wrapText="1"/>
    </xf>
    <xf numFmtId="177" fontId="0" fillId="0" borderId="0" xfId="0" applyNumberFormat="1"/>
    <xf numFmtId="0" fontId="3" fillId="60" borderId="2" xfId="382" applyFont="1" applyFill="1" applyBorder="1" applyAlignment="1">
      <alignment horizontal="center" vertical="center" wrapText="1"/>
    </xf>
    <xf numFmtId="0" fontId="82" fillId="60" borderId="2" xfId="270" applyFont="1" applyFill="1" applyBorder="1" applyAlignment="1">
      <alignment horizontal="center" vertical="center" wrapText="1"/>
    </xf>
    <xf numFmtId="2" fontId="82" fillId="60" borderId="2" xfId="270" applyNumberFormat="1" applyFont="1" applyFill="1" applyBorder="1" applyAlignment="1">
      <alignment horizontal="center" vertical="center" wrapText="1"/>
    </xf>
    <xf numFmtId="0" fontId="2" fillId="60" borderId="2" xfId="382" applyFont="1" applyFill="1" applyBorder="1" applyAlignment="1">
      <alignment horizontal="center" vertical="center" wrapText="1"/>
    </xf>
    <xf numFmtId="2" fontId="82" fillId="60" borderId="2" xfId="380" applyNumberFormat="1" applyFont="1" applyFill="1" applyBorder="1" applyAlignment="1">
      <alignment horizontal="center" vertical="center" wrapText="1"/>
    </xf>
    <xf numFmtId="0" fontId="83" fillId="60" borderId="2" xfId="382" applyFont="1" applyFill="1" applyBorder="1" applyAlignment="1">
      <alignment horizontal="center" vertical="center" wrapText="1"/>
    </xf>
    <xf numFmtId="17" fontId="2" fillId="60" borderId="2" xfId="381" applyNumberFormat="1" applyFont="1" applyFill="1" applyBorder="1" applyAlignment="1">
      <alignment horizontal="center" vertical="center" wrapText="1"/>
    </xf>
    <xf numFmtId="0" fontId="3" fillId="61" borderId="2" xfId="382" applyFont="1" applyFill="1" applyBorder="1" applyAlignment="1">
      <alignment horizontal="center" vertical="center" wrapText="1"/>
    </xf>
    <xf numFmtId="0" fontId="2" fillId="61" borderId="2" xfId="382" applyFont="1" applyFill="1" applyBorder="1" applyAlignment="1">
      <alignment horizontal="center" vertical="center" wrapText="1"/>
    </xf>
    <xf numFmtId="2" fontId="82" fillId="61" borderId="2" xfId="380" applyNumberFormat="1" applyFont="1" applyFill="1" applyBorder="1" applyAlignment="1">
      <alignment horizontal="center" vertical="center" wrapText="1"/>
    </xf>
    <xf numFmtId="0" fontId="83" fillId="61" borderId="2" xfId="382" applyFont="1" applyFill="1" applyBorder="1" applyAlignment="1">
      <alignment horizontal="center" vertical="center" wrapText="1"/>
    </xf>
    <xf numFmtId="17" fontId="2" fillId="61" borderId="2" xfId="381" applyNumberFormat="1" applyFont="1" applyFill="1" applyBorder="1" applyAlignment="1">
      <alignment horizontal="center" vertical="center" wrapText="1"/>
    </xf>
    <xf numFmtId="0" fontId="2" fillId="61" borderId="2" xfId="0" applyFont="1" applyFill="1" applyBorder="1" applyAlignment="1">
      <alignment horizontal="center" vertical="center" wrapText="1"/>
    </xf>
    <xf numFmtId="0" fontId="2" fillId="62" borderId="2" xfId="0" applyFont="1" applyFill="1" applyBorder="1" applyAlignment="1">
      <alignment horizontal="center" vertical="center" wrapText="1"/>
    </xf>
    <xf numFmtId="0" fontId="3" fillId="63" borderId="2" xfId="382" applyFont="1" applyFill="1" applyBorder="1" applyAlignment="1">
      <alignment horizontal="center" vertical="center" wrapText="1"/>
    </xf>
    <xf numFmtId="2" fontId="82" fillId="63" borderId="2" xfId="380" applyNumberFormat="1" applyFont="1" applyFill="1" applyBorder="1" applyAlignment="1">
      <alignment horizontal="center" vertical="center" wrapText="1"/>
    </xf>
    <xf numFmtId="0" fontId="2" fillId="63" borderId="2" xfId="382" applyFont="1" applyFill="1" applyBorder="1" applyAlignment="1">
      <alignment horizontal="center" vertical="center" wrapText="1"/>
    </xf>
    <xf numFmtId="0" fontId="83" fillId="63" borderId="2" xfId="382" applyFont="1" applyFill="1" applyBorder="1" applyAlignment="1">
      <alignment horizontal="center" vertical="center" wrapText="1"/>
    </xf>
    <xf numFmtId="0" fontId="2" fillId="63" borderId="2" xfId="0" applyFont="1" applyFill="1" applyBorder="1" applyAlignment="1">
      <alignment horizontal="center" vertical="center" wrapText="1"/>
    </xf>
    <xf numFmtId="0" fontId="82" fillId="62" borderId="2" xfId="270" applyFont="1" applyFill="1" applyBorder="1" applyAlignment="1">
      <alignment horizontal="center" vertical="center" wrapText="1"/>
    </xf>
    <xf numFmtId="17" fontId="2" fillId="62" borderId="2" xfId="381" applyNumberFormat="1" applyFont="1" applyFill="1" applyBorder="1" applyAlignment="1">
      <alignment horizontal="center" vertical="center" wrapText="1"/>
    </xf>
    <xf numFmtId="0" fontId="82" fillId="64" borderId="2" xfId="270" applyFont="1" applyFill="1" applyBorder="1" applyAlignment="1">
      <alignment horizontal="center" vertical="center" wrapText="1"/>
    </xf>
    <xf numFmtId="2" fontId="82" fillId="64" borderId="2" xfId="270" applyNumberFormat="1" applyFont="1" applyFill="1" applyBorder="1" applyAlignment="1">
      <alignment horizontal="center" vertical="center" wrapText="1"/>
    </xf>
    <xf numFmtId="17" fontId="2" fillId="64" borderId="2" xfId="381" applyNumberFormat="1" applyFont="1" applyFill="1" applyBorder="1" applyAlignment="1">
      <alignment horizontal="center" vertical="center" wrapText="1"/>
    </xf>
    <xf numFmtId="0" fontId="2" fillId="64" borderId="2" xfId="0" applyFont="1" applyFill="1" applyBorder="1" applyAlignment="1">
      <alignment horizontal="center" vertical="center" wrapText="1"/>
    </xf>
    <xf numFmtId="0" fontId="2" fillId="64" borderId="2" xfId="0" applyNumberFormat="1" applyFont="1" applyFill="1" applyBorder="1" applyAlignment="1">
      <alignment horizontal="center" vertical="center" wrapText="1"/>
    </xf>
    <xf numFmtId="0" fontId="3" fillId="65" borderId="2" xfId="382" applyFont="1" applyFill="1" applyBorder="1" applyAlignment="1">
      <alignment horizontal="center" vertical="center" wrapText="1"/>
    </xf>
    <xf numFmtId="0" fontId="2" fillId="65" borderId="2" xfId="382" applyFont="1" applyFill="1" applyBorder="1" applyAlignment="1">
      <alignment horizontal="center" vertical="center" wrapText="1"/>
    </xf>
    <xf numFmtId="2" fontId="82" fillId="65" borderId="2" xfId="380" applyNumberFormat="1" applyFont="1" applyFill="1" applyBorder="1" applyAlignment="1">
      <alignment horizontal="center" vertical="center" wrapText="1"/>
    </xf>
    <xf numFmtId="0" fontId="83" fillId="65" borderId="2" xfId="382" applyFont="1" applyFill="1" applyBorder="1" applyAlignment="1">
      <alignment horizontal="center" vertical="center" wrapText="1"/>
    </xf>
    <xf numFmtId="17" fontId="2" fillId="65" borderId="2" xfId="381" applyNumberFormat="1" applyFont="1" applyFill="1" applyBorder="1" applyAlignment="1">
      <alignment horizontal="center" vertical="center" wrapText="1"/>
    </xf>
    <xf numFmtId="0" fontId="2" fillId="65" borderId="2" xfId="0" applyFont="1" applyFill="1" applyBorder="1" applyAlignment="1">
      <alignment horizontal="center" vertical="center" wrapText="1"/>
    </xf>
    <xf numFmtId="0" fontId="2" fillId="65" borderId="2" xfId="0" applyNumberFormat="1" applyFont="1" applyFill="1" applyBorder="1" applyAlignment="1">
      <alignment horizontal="center" vertical="center" wrapText="1"/>
    </xf>
    <xf numFmtId="0" fontId="2" fillId="60" borderId="2" xfId="0" applyNumberFormat="1" applyFont="1" applyFill="1" applyBorder="1" applyAlignment="1">
      <alignment horizontal="center" vertical="center" wrapText="1"/>
    </xf>
    <xf numFmtId="0" fontId="3" fillId="60" borderId="2" xfId="381" applyFont="1" applyFill="1" applyBorder="1" applyAlignment="1">
      <alignment horizontal="center" vertical="center" wrapText="1"/>
    </xf>
    <xf numFmtId="0" fontId="2" fillId="60" borderId="2" xfId="381" applyNumberFormat="1" applyFont="1" applyFill="1" applyBorder="1" applyAlignment="1" applyProtection="1">
      <alignment horizontal="center" vertical="center" wrapText="1"/>
    </xf>
    <xf numFmtId="4" fontId="2" fillId="60" borderId="2" xfId="381" applyNumberFormat="1" applyFont="1" applyFill="1" applyBorder="1" applyAlignment="1">
      <alignment horizontal="center" vertical="center" wrapText="1"/>
    </xf>
    <xf numFmtId="0" fontId="2" fillId="60" borderId="2" xfId="381" applyFont="1" applyFill="1" applyBorder="1" applyAlignment="1">
      <alignment horizontal="center" vertical="center" wrapText="1"/>
    </xf>
    <xf numFmtId="0" fontId="83" fillId="60" borderId="2" xfId="381" applyFont="1" applyFill="1" applyBorder="1" applyAlignment="1">
      <alignment horizontal="center" vertical="center" wrapText="1"/>
    </xf>
    <xf numFmtId="4" fontId="2" fillId="60" borderId="2" xfId="0" applyNumberFormat="1" applyFont="1" applyFill="1" applyBorder="1" applyAlignment="1">
      <alignment horizontal="center" vertical="center" wrapText="1"/>
    </xf>
    <xf numFmtId="0" fontId="3" fillId="64" borderId="2" xfId="381" applyFont="1" applyFill="1" applyBorder="1" applyAlignment="1">
      <alignment horizontal="center" vertical="center" wrapText="1"/>
    </xf>
    <xf numFmtId="0" fontId="2" fillId="64" borderId="2" xfId="381" applyNumberFormat="1" applyFont="1" applyFill="1" applyBorder="1" applyAlignment="1" applyProtection="1">
      <alignment horizontal="center" vertical="center" wrapText="1"/>
    </xf>
    <xf numFmtId="4" fontId="2" fillId="64" borderId="2" xfId="381" applyNumberFormat="1" applyFont="1" applyFill="1" applyBorder="1" applyAlignment="1">
      <alignment horizontal="center" vertical="center" wrapText="1"/>
    </xf>
    <xf numFmtId="0" fontId="2" fillId="64" borderId="2" xfId="381" applyFont="1" applyFill="1" applyBorder="1" applyAlignment="1">
      <alignment horizontal="center" vertical="center" wrapText="1"/>
    </xf>
    <xf numFmtId="0" fontId="83" fillId="64" borderId="2" xfId="381" applyFont="1" applyFill="1" applyBorder="1" applyAlignment="1">
      <alignment horizontal="center" vertical="center" wrapText="1"/>
    </xf>
    <xf numFmtId="4" fontId="2" fillId="64" borderId="2" xfId="0" applyNumberFormat="1" applyFont="1" applyFill="1" applyBorder="1" applyAlignment="1">
      <alignment horizontal="center" vertical="center" wrapText="1"/>
    </xf>
    <xf numFmtId="0" fontId="3" fillId="62" borderId="2" xfId="381" applyFont="1" applyFill="1" applyBorder="1" applyAlignment="1">
      <alignment horizontal="center" vertical="center" wrapText="1"/>
    </xf>
    <xf numFmtId="0" fontId="2" fillId="62" borderId="2" xfId="381" applyNumberFormat="1" applyFont="1" applyFill="1" applyBorder="1" applyAlignment="1" applyProtection="1">
      <alignment horizontal="center" vertical="center" wrapText="1"/>
    </xf>
    <xf numFmtId="4" fontId="2" fillId="62" borderId="2" xfId="381" applyNumberFormat="1" applyFont="1" applyFill="1" applyBorder="1" applyAlignment="1">
      <alignment horizontal="center" vertical="center" wrapText="1"/>
    </xf>
    <xf numFmtId="0" fontId="2" fillId="62" borderId="2" xfId="381" applyFont="1" applyFill="1" applyBorder="1" applyAlignment="1">
      <alignment horizontal="center" vertical="center" wrapText="1"/>
    </xf>
    <xf numFmtId="0" fontId="83" fillId="62" borderId="2" xfId="381" applyFont="1" applyFill="1" applyBorder="1" applyAlignment="1">
      <alignment horizontal="center" vertical="center" wrapText="1"/>
    </xf>
    <xf numFmtId="4" fontId="2" fillId="62" borderId="2" xfId="0" applyNumberFormat="1" applyFont="1" applyFill="1" applyBorder="1" applyAlignment="1">
      <alignment horizontal="center" vertical="center" wrapText="1"/>
    </xf>
    <xf numFmtId="0" fontId="3" fillId="66" borderId="2" xfId="381" applyFont="1" applyFill="1" applyBorder="1" applyAlignment="1">
      <alignment horizontal="center" vertical="center" wrapText="1"/>
    </xf>
    <xf numFmtId="0" fontId="2" fillId="66" borderId="2" xfId="270" applyFont="1" applyFill="1" applyBorder="1" applyAlignment="1">
      <alignment horizontal="center" vertical="center" wrapText="1"/>
    </xf>
    <xf numFmtId="0" fontId="2" fillId="66" borderId="2" xfId="381" applyNumberFormat="1" applyFont="1" applyFill="1" applyBorder="1" applyAlignment="1" applyProtection="1">
      <alignment horizontal="center" vertical="center" wrapText="1"/>
    </xf>
    <xf numFmtId="0" fontId="82" fillId="66" borderId="2" xfId="270" applyFont="1" applyFill="1" applyBorder="1" applyAlignment="1">
      <alignment horizontal="center" vertical="center" wrapText="1"/>
    </xf>
    <xf numFmtId="4" fontId="2" fillId="66" borderId="2" xfId="381" applyNumberFormat="1" applyFont="1" applyFill="1" applyBorder="1" applyAlignment="1">
      <alignment horizontal="center" vertical="center" wrapText="1"/>
    </xf>
    <xf numFmtId="0" fontId="2" fillId="66" borderId="2" xfId="381" applyFont="1" applyFill="1" applyBorder="1" applyAlignment="1">
      <alignment horizontal="center" vertical="center" wrapText="1"/>
    </xf>
    <xf numFmtId="0" fontId="83" fillId="66" borderId="2" xfId="381" applyFont="1" applyFill="1" applyBorder="1" applyAlignment="1">
      <alignment horizontal="center" vertical="center" wrapText="1"/>
    </xf>
    <xf numFmtId="4" fontId="2" fillId="66" borderId="2" xfId="0" applyNumberFormat="1" applyFont="1" applyFill="1" applyBorder="1" applyAlignment="1">
      <alignment horizontal="center" vertical="center" wrapText="1"/>
    </xf>
    <xf numFmtId="0" fontId="2" fillId="66" borderId="2" xfId="0" applyFont="1" applyFill="1" applyBorder="1" applyAlignment="1">
      <alignment horizontal="center" vertical="center" wrapText="1"/>
    </xf>
    <xf numFmtId="0" fontId="3" fillId="65" borderId="2" xfId="381" applyFont="1" applyFill="1" applyBorder="1" applyAlignment="1">
      <alignment horizontal="center" vertical="center" wrapText="1"/>
    </xf>
    <xf numFmtId="0" fontId="2" fillId="65" borderId="2" xfId="381" applyFont="1" applyFill="1" applyBorder="1" applyAlignment="1">
      <alignment horizontal="center" vertical="center" wrapText="1"/>
    </xf>
    <xf numFmtId="4" fontId="2" fillId="65" borderId="2" xfId="381" applyNumberFormat="1" applyFont="1" applyFill="1" applyBorder="1" applyAlignment="1">
      <alignment horizontal="center" vertical="center" wrapText="1"/>
    </xf>
    <xf numFmtId="0" fontId="83" fillId="65" borderId="2" xfId="381" applyFont="1" applyFill="1" applyBorder="1" applyAlignment="1">
      <alignment horizontal="center" vertical="center" wrapText="1"/>
    </xf>
    <xf numFmtId="4" fontId="2" fillId="65" borderId="2" xfId="0" applyNumberFormat="1" applyFont="1" applyFill="1" applyBorder="1" applyAlignment="1">
      <alignment horizontal="center" vertical="center" wrapText="1"/>
    </xf>
    <xf numFmtId="0" fontId="83" fillId="66" borderId="26" xfId="381" applyFont="1" applyFill="1" applyBorder="1" applyAlignment="1">
      <alignment horizontal="center" vertical="center" wrapText="1"/>
    </xf>
    <xf numFmtId="0" fontId="2" fillId="67" borderId="2" xfId="381" applyFont="1" applyFill="1" applyBorder="1" applyAlignment="1">
      <alignment horizontal="center" vertical="center" wrapText="1"/>
    </xf>
    <xf numFmtId="2" fontId="2" fillId="64" borderId="2" xfId="0" applyNumberFormat="1" applyFont="1" applyFill="1" applyBorder="1" applyAlignment="1">
      <alignment horizontal="center" vertical="center" wrapText="1"/>
    </xf>
    <xf numFmtId="2" fontId="2" fillId="65" borderId="2" xfId="0" applyNumberFormat="1" applyFont="1" applyFill="1" applyBorder="1" applyAlignment="1">
      <alignment horizontal="center" vertical="center" wrapText="1"/>
    </xf>
    <xf numFmtId="177" fontId="7" fillId="59" borderId="2" xfId="0" applyNumberFormat="1" applyFont="1" applyFill="1" applyBorder="1" applyAlignment="1">
      <alignment horizontal="center" vertical="center" wrapText="1"/>
    </xf>
    <xf numFmtId="0" fontId="77" fillId="0" borderId="28" xfId="381" applyFont="1" applyFill="1" applyBorder="1" applyAlignment="1">
      <alignment horizontal="center"/>
    </xf>
    <xf numFmtId="0" fontId="2" fillId="0" borderId="1" xfId="381" applyFont="1" applyAlignment="1">
      <alignment horizontal="right"/>
    </xf>
    <xf numFmtId="0" fontId="3" fillId="0" borderId="1" xfId="381" applyFont="1" applyBorder="1" applyAlignment="1">
      <alignment horizontal="center" vertical="top" wrapText="1"/>
    </xf>
    <xf numFmtId="0" fontId="2" fillId="0" borderId="25" xfId="381" applyFont="1" applyFill="1" applyBorder="1" applyAlignment="1">
      <alignment horizontal="center" vertical="center" wrapText="1"/>
    </xf>
    <xf numFmtId="0" fontId="2" fillId="0" borderId="26" xfId="381" applyFont="1" applyFill="1" applyBorder="1" applyAlignment="1">
      <alignment horizontal="center" vertical="center" wrapText="1"/>
    </xf>
    <xf numFmtId="0" fontId="2" fillId="67" borderId="25" xfId="381" applyFont="1" applyFill="1" applyBorder="1" applyAlignment="1">
      <alignment horizontal="center" vertical="center" wrapText="1"/>
    </xf>
    <xf numFmtId="0" fontId="2" fillId="67" borderId="26" xfId="38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59" borderId="2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5" fillId="0" borderId="2" xfId="0" applyFont="1" applyBorder="1" applyAlignment="1">
      <alignment horizontal="center" vertical="center" wrapText="1"/>
    </xf>
    <xf numFmtId="0" fontId="2" fillId="0" borderId="1" xfId="382" applyFont="1" applyAlignment="1">
      <alignment horizontal="right"/>
    </xf>
    <xf numFmtId="0" fontId="3" fillId="0" borderId="1" xfId="382" applyFont="1" applyBorder="1" applyAlignment="1">
      <alignment horizontal="center" vertical="center" wrapText="1"/>
    </xf>
    <xf numFmtId="0" fontId="2" fillId="0" borderId="2" xfId="382" applyFont="1" applyFill="1" applyBorder="1" applyAlignment="1">
      <alignment horizontal="center" vertical="center" wrapText="1"/>
    </xf>
    <xf numFmtId="0" fontId="2" fillId="67" borderId="2" xfId="382" applyFont="1" applyFill="1" applyBorder="1" applyAlignment="1">
      <alignment horizontal="center" vertical="center" wrapText="1"/>
    </xf>
    <xf numFmtId="0" fontId="2" fillId="67" borderId="25" xfId="382" applyFont="1" applyFill="1" applyBorder="1" applyAlignment="1">
      <alignment horizontal="center" vertical="center" wrapText="1"/>
    </xf>
    <xf numFmtId="0" fontId="2" fillId="67" borderId="26" xfId="382" applyFont="1" applyFill="1" applyBorder="1" applyAlignment="1">
      <alignment horizontal="center" vertical="center" wrapText="1"/>
    </xf>
    <xf numFmtId="0" fontId="2" fillId="0" borderId="2" xfId="382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59" borderId="1" xfId="381" applyFont="1" applyFill="1" applyBorder="1"/>
    <xf numFmtId="0" fontId="2" fillId="59" borderId="1" xfId="382" applyFont="1" applyFill="1" applyBorder="1"/>
  </cellXfs>
  <cellStyles count="383">
    <cellStyle name=" 1" xfId="4"/>
    <cellStyle name="_07. расчет тарифа 2007 от 23.08.06 для аудиторов" xfId="5"/>
    <cellStyle name="_Агафонов ЛИЗИНГ 19 сентября" xfId="6"/>
    <cellStyle name="_Анализ_231207-3 (2)" xfId="7"/>
    <cellStyle name="_Заявка Тестова  СКОРРЕКТИРОВАННАЯ" xfId="8"/>
    <cellStyle name="_Инвест программа" xfId="9"/>
    <cellStyle name="_ИНФОРМАЦИЯ ПО ДОГОВОРАМ ЛИЗИНГА" xfId="10"/>
    <cellStyle name="_ИНФОРМАЦИЯ ПО ДОГОВОРАМ ЛИЗИНГА 19 мая" xfId="11"/>
    <cellStyle name="_ИНФОРМАЦИЯ ПО ДОГОВОРАМ ЛИЗИНГА 27.04.071" xfId="12"/>
    <cellStyle name="_ИНФОРМАЦИЯ ПО ДОГОВОРАМ ЛИЗИНГА1" xfId="13"/>
    <cellStyle name="_Копия Программа первоочередных мер_(правка 18 05 06 Усаров_2А_3)" xfId="14"/>
    <cellStyle name="_Копия Свод все сети+" xfId="15"/>
    <cellStyle name="_Копия формы для ФСК" xfId="16"/>
    <cellStyle name="_ЛИЗИНГ" xfId="17"/>
    <cellStyle name="_ЛИЗИНГ Агафонов 15.01.08" xfId="18"/>
    <cellStyle name="_Лизинг справка по забалансу 3 апрель" xfId="19"/>
    <cellStyle name="_Лист1" xfId="20"/>
    <cellStyle name="_Макет_Итоговый лист по анализу ИПР" xfId="21"/>
    <cellStyle name="_ОКС - программа кап.стройки" xfId="22"/>
    <cellStyle name="_Расчет амортизации-ОТПРАВКА" xfId="23"/>
    <cellStyle name="_смета расходов по версии ФСТ от 26.09.06 - Звержанская" xfId="24"/>
    <cellStyle name="_СМЕТЫ 2005 2006 2007" xfId="25"/>
    <cellStyle name="_Справка по забалансу по лизингу" xfId="26"/>
    <cellStyle name="_счета 2008 оплаченные в 2007г " xfId="27"/>
    <cellStyle name="_ТАРИФ1" xfId="28"/>
    <cellStyle name="_Фина план на 2007 год (ФО)" xfId="29"/>
    <cellStyle name="_ФП К" xfId="30"/>
    <cellStyle name="_ФП К_к ФСТ" xfId="31"/>
    <cellStyle name="_ФСТ-2007-отправка-сентябрь ИСТОЧНИКИ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Акцент1 2" xfId="39"/>
    <cellStyle name="20% - Акцент1 2 2" xfId="40"/>
    <cellStyle name="20% - Акцент1 2 3" xfId="41"/>
    <cellStyle name="20% - Акцент1 3" xfId="42"/>
    <cellStyle name="20% - Акцент2 2" xfId="43"/>
    <cellStyle name="20% - Акцент2 2 2" xfId="44"/>
    <cellStyle name="20% - Акцент2 2 3" xfId="45"/>
    <cellStyle name="20% - Акцент2 3" xfId="46"/>
    <cellStyle name="20% - Акцент3 2" xfId="47"/>
    <cellStyle name="20% - Акцент3 2 2" xfId="48"/>
    <cellStyle name="20% - Акцент3 2 3" xfId="49"/>
    <cellStyle name="20% - Акцент3 3" xfId="50"/>
    <cellStyle name="20% - Акцент4 2" xfId="51"/>
    <cellStyle name="20% - Акцент4 2 2" xfId="52"/>
    <cellStyle name="20% - Акцент4 2 3" xfId="53"/>
    <cellStyle name="20% - Акцент4 3" xfId="54"/>
    <cellStyle name="20% - Акцент5 2" xfId="55"/>
    <cellStyle name="20% - Акцент5 2 2" xfId="56"/>
    <cellStyle name="20% - Акцент5 2 3" xfId="57"/>
    <cellStyle name="20% - Акцент5 3" xfId="58"/>
    <cellStyle name="20% - Акцент6 2" xfId="59"/>
    <cellStyle name="20% - Акцент6 2 2" xfId="60"/>
    <cellStyle name="20% - Акцент6 2 3" xfId="61"/>
    <cellStyle name="20% - Акцент6 3" xfId="62"/>
    <cellStyle name="40% - Акцент1 2" xfId="63"/>
    <cellStyle name="40% - Акцент1 2 2" xfId="64"/>
    <cellStyle name="40% - Акцент1 2 3" xfId="65"/>
    <cellStyle name="40% - Акцент1 3" xfId="66"/>
    <cellStyle name="40% - Акцент2 2" xfId="67"/>
    <cellStyle name="40% - Акцент2 2 2" xfId="68"/>
    <cellStyle name="40% - Акцент2 2 3" xfId="69"/>
    <cellStyle name="40% - Акцент2 3" xfId="70"/>
    <cellStyle name="40% - Акцент3 2" xfId="71"/>
    <cellStyle name="40% - Акцент3 2 2" xfId="72"/>
    <cellStyle name="40% - Акцент3 2 3" xfId="73"/>
    <cellStyle name="40% - Акцент3 3" xfId="74"/>
    <cellStyle name="40% - Акцент4 2" xfId="75"/>
    <cellStyle name="40% - Акцент4 2 2" xfId="76"/>
    <cellStyle name="40% - Акцент4 2 3" xfId="77"/>
    <cellStyle name="40% - Акцент4 3" xfId="78"/>
    <cellStyle name="40% - Акцент5 2" xfId="79"/>
    <cellStyle name="40% - Акцент5 2 2" xfId="80"/>
    <cellStyle name="40% - Акцент5 2 3" xfId="81"/>
    <cellStyle name="40% - Акцент5 3" xfId="82"/>
    <cellStyle name="40% - Акцент6 2" xfId="83"/>
    <cellStyle name="40% - Акцент6 2 2" xfId="84"/>
    <cellStyle name="40% - Акцент6 2 3" xfId="85"/>
    <cellStyle name="40% - Акцент6 3" xfId="86"/>
    <cellStyle name="60% - Акцент1 2" xfId="87"/>
    <cellStyle name="60% - Акцент1 2 2" xfId="88"/>
    <cellStyle name="60% - Акцент1 3" xfId="89"/>
    <cellStyle name="60% - Акцент2 2" xfId="90"/>
    <cellStyle name="60% - Акцент2 2 2" xfId="91"/>
    <cellStyle name="60% - Акцент2 3" xfId="92"/>
    <cellStyle name="60% - Акцент3 2" xfId="93"/>
    <cellStyle name="60% - Акцент3 2 2" xfId="94"/>
    <cellStyle name="60% - Акцент3 3" xfId="95"/>
    <cellStyle name="60% - Акцент4 2" xfId="96"/>
    <cellStyle name="60% - Акцент4 2 2" xfId="97"/>
    <cellStyle name="60% - Акцент4 3" xfId="98"/>
    <cellStyle name="60% - Акцент5 2" xfId="99"/>
    <cellStyle name="60% - Акцент5 2 2" xfId="100"/>
    <cellStyle name="60% - Акцент5 3" xfId="101"/>
    <cellStyle name="60% - Акцент6 2" xfId="102"/>
    <cellStyle name="60% - Акцент6 2 2" xfId="103"/>
    <cellStyle name="60% - Акцент6 3" xfId="104"/>
    <cellStyle name="Comma [0]_laroux" xfId="105"/>
    <cellStyle name="Comma_laroux" xfId="106"/>
    <cellStyle name="Currency [0]" xfId="107"/>
    <cellStyle name="Currency_laroux" xfId="108"/>
    <cellStyle name="Normal" xfId="109"/>
    <cellStyle name="Normal 1" xfId="110"/>
    <cellStyle name="Normal 2" xfId="111"/>
    <cellStyle name="Normal_ASUS" xfId="112"/>
    <cellStyle name="Normal1" xfId="113"/>
    <cellStyle name="Price_Body" xfId="114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resData" xfId="143"/>
    <cellStyle name="SAPBEXresDataEmph" xfId="144"/>
    <cellStyle name="SAPBEXresItem" xfId="145"/>
    <cellStyle name="SAPBEXresItemX" xfId="146"/>
    <cellStyle name="SAPBEXstdData" xfId="147"/>
    <cellStyle name="SAPBEXstdDataEmph" xfId="148"/>
    <cellStyle name="SAPBEXstdItem" xfId="149"/>
    <cellStyle name="SAPBEXstdItem 2" xfId="150"/>
    <cellStyle name="SAPBEXstdItemX" xfId="151"/>
    <cellStyle name="SAPBEXtitle" xfId="152"/>
    <cellStyle name="SAPBEXundefined" xfId="153"/>
    <cellStyle name="Акцент1 2" xfId="154"/>
    <cellStyle name="Акцент1 2 2" xfId="155"/>
    <cellStyle name="Акцент1 3" xfId="156"/>
    <cellStyle name="Акцент2 2" xfId="157"/>
    <cellStyle name="Акцент2 2 2" xfId="158"/>
    <cellStyle name="Акцент2 3" xfId="159"/>
    <cellStyle name="Акцент3 2" xfId="160"/>
    <cellStyle name="Акцент3 2 2" xfId="161"/>
    <cellStyle name="Акцент3 3" xfId="162"/>
    <cellStyle name="Акцент4 2" xfId="163"/>
    <cellStyle name="Акцент4 2 2" xfId="164"/>
    <cellStyle name="Акцент4 3" xfId="165"/>
    <cellStyle name="Акцент5 2" xfId="166"/>
    <cellStyle name="Акцент5 2 2" xfId="167"/>
    <cellStyle name="Акцент5 3" xfId="168"/>
    <cellStyle name="Акцент6 2" xfId="169"/>
    <cellStyle name="Акцент6 2 2" xfId="170"/>
    <cellStyle name="Акцент6 3" xfId="171"/>
    <cellStyle name="Беззащитный" xfId="172"/>
    <cellStyle name="Ввод  2" xfId="173"/>
    <cellStyle name="Ввод  2 2" xfId="174"/>
    <cellStyle name="Ввод  3" xfId="175"/>
    <cellStyle name="Вывод 2" xfId="176"/>
    <cellStyle name="Вывод 2 2" xfId="177"/>
    <cellStyle name="Вывод 3" xfId="178"/>
    <cellStyle name="Вычисление 2" xfId="179"/>
    <cellStyle name="Вычисление 2 2" xfId="180"/>
    <cellStyle name="Вычисление 3" xfId="181"/>
    <cellStyle name="Гиперссылка 2" xfId="182"/>
    <cellStyle name="Заголовок" xfId="183"/>
    <cellStyle name="Заголовок 1 2" xfId="184"/>
    <cellStyle name="Заголовок 1 2 2" xfId="185"/>
    <cellStyle name="Заголовок 1 3" xfId="186"/>
    <cellStyle name="Заголовок 2 2" xfId="187"/>
    <cellStyle name="Заголовок 2 2 2" xfId="188"/>
    <cellStyle name="Заголовок 2 3" xfId="189"/>
    <cellStyle name="Заголовок 3 2" xfId="190"/>
    <cellStyle name="Заголовок 3 2 2" xfId="191"/>
    <cellStyle name="Заголовок 3 3" xfId="192"/>
    <cellStyle name="Заголовок 4 2" xfId="193"/>
    <cellStyle name="Заголовок 4 2 2" xfId="194"/>
    <cellStyle name="Заголовок 4 3" xfId="195"/>
    <cellStyle name="ЗаголовокСтолбца" xfId="196"/>
    <cellStyle name="Защитный" xfId="197"/>
    <cellStyle name="Значение" xfId="198"/>
    <cellStyle name="Итог 2" xfId="199"/>
    <cellStyle name="Итог 2 2" xfId="200"/>
    <cellStyle name="Итог 3" xfId="201"/>
    <cellStyle name="Контрольная ячейка 2" xfId="202"/>
    <cellStyle name="Контрольная ячейка 2 2" xfId="203"/>
    <cellStyle name="Контрольная ячейка 3" xfId="204"/>
    <cellStyle name="Мои наименования показателей" xfId="207"/>
    <cellStyle name="Мой заголовок" xfId="205"/>
    <cellStyle name="Мой заголовок листа" xfId="206"/>
    <cellStyle name="Название 2" xfId="208"/>
    <cellStyle name="Название 2 2" xfId="209"/>
    <cellStyle name="Название 3" xfId="210"/>
    <cellStyle name="Нейтральный 2" xfId="211"/>
    <cellStyle name="Нейтральный 2 2" xfId="212"/>
    <cellStyle name="Нейтральный 3" xfId="213"/>
    <cellStyle name="Обычный" xfId="0" builtinId="0"/>
    <cellStyle name="Обычный 10" xfId="214"/>
    <cellStyle name="Обычный 10 2" xfId="215"/>
    <cellStyle name="Обычный 10 3" xfId="216"/>
    <cellStyle name="Обычный 10 4" xfId="217"/>
    <cellStyle name="Обычный 10 5" xfId="218"/>
    <cellStyle name="Обычный 10 5 2" xfId="219"/>
    <cellStyle name="Обычный 11" xfId="220"/>
    <cellStyle name="Обычный 11 2" xfId="221"/>
    <cellStyle name="Обычный 11 3" xfId="222"/>
    <cellStyle name="Обычный 110" xfId="223"/>
    <cellStyle name="Обычный 12" xfId="224"/>
    <cellStyle name="Обычный 12 2" xfId="225"/>
    <cellStyle name="Обычный 13" xfId="226"/>
    <cellStyle name="Обычный 14" xfId="227"/>
    <cellStyle name="Обычный 15" xfId="228"/>
    <cellStyle name="Обычный 15 2" xfId="229"/>
    <cellStyle name="Обычный 16" xfId="230"/>
    <cellStyle name="Обычный 16 2" xfId="231"/>
    <cellStyle name="Обычный 17" xfId="232"/>
    <cellStyle name="Обычный 18" xfId="381"/>
    <cellStyle name="Обычный 19" xfId="382"/>
    <cellStyle name="Обычный 2" xfId="1"/>
    <cellStyle name="Обычный 2 10" xfId="233"/>
    <cellStyle name="Обычный 2 11" xfId="234"/>
    <cellStyle name="Обычный 2 2" xfId="235"/>
    <cellStyle name="Обычный 2 2 2" xfId="3"/>
    <cellStyle name="Обычный 2 2 2 2" xfId="236"/>
    <cellStyle name="Обычный 2 2 3" xfId="237"/>
    <cellStyle name="Обычный 2 2 3 2" xfId="238"/>
    <cellStyle name="Обычный 2 2 4" xfId="239"/>
    <cellStyle name="Обычный 2 3" xfId="240"/>
    <cellStyle name="Обычный 2 3 2" xfId="241"/>
    <cellStyle name="Обычный 2 4" xfId="242"/>
    <cellStyle name="Обычный 2 5" xfId="243"/>
    <cellStyle name="Обычный 2 5 2" xfId="244"/>
    <cellStyle name="Обычный 2 6" xfId="245"/>
    <cellStyle name="Обычный 2 7" xfId="246"/>
    <cellStyle name="Обычный 2 7 2" xfId="247"/>
    <cellStyle name="Обычный 2 8" xfId="2"/>
    <cellStyle name="Обычный 2 8 2" xfId="248"/>
    <cellStyle name="Обычный 2 8 3" xfId="249"/>
    <cellStyle name="Обычный 2 9" xfId="250"/>
    <cellStyle name="Обычный 3" xfId="251"/>
    <cellStyle name="Обычный 3 2" xfId="252"/>
    <cellStyle name="Обычный 3 2 2" xfId="253"/>
    <cellStyle name="Обычный 3 2 2 2" xfId="254"/>
    <cellStyle name="Обычный 3 2 3" xfId="255"/>
    <cellStyle name="Обычный 3 2 4" xfId="256"/>
    <cellStyle name="Обычный 3 3" xfId="257"/>
    <cellStyle name="Обычный 3 3 2" xfId="258"/>
    <cellStyle name="Обычный 3 4" xfId="259"/>
    <cellStyle name="Обычный 3 5" xfId="260"/>
    <cellStyle name="Обычный 3 6" xfId="261"/>
    <cellStyle name="Обычный 3_ИП-май-2011" xfId="262"/>
    <cellStyle name="Обычный 33" xfId="263"/>
    <cellStyle name="Обычный 4" xfId="264"/>
    <cellStyle name="Обычный 4 2" xfId="265"/>
    <cellStyle name="Обычный 4 2 2" xfId="266"/>
    <cellStyle name="Обычный 4 2 3" xfId="267"/>
    <cellStyle name="Обычный 4 3" xfId="268"/>
    <cellStyle name="Обычный 5" xfId="269"/>
    <cellStyle name="Обычный 5 2" xfId="270"/>
    <cellStyle name="Обычный 5 3" xfId="271"/>
    <cellStyle name="Обычный 58" xfId="272"/>
    <cellStyle name="Обычный 6" xfId="273"/>
    <cellStyle name="Обычный 6 2" xfId="274"/>
    <cellStyle name="Обычный 6 3" xfId="275"/>
    <cellStyle name="Обычный 6 3 2" xfId="276"/>
    <cellStyle name="Обычный 6 3 3" xfId="277"/>
    <cellStyle name="Обычный 6 4" xfId="278"/>
    <cellStyle name="Обычный 7" xfId="279"/>
    <cellStyle name="Обычный 8" xfId="280"/>
    <cellStyle name="Обычный 9" xfId="281"/>
    <cellStyle name="Обычный 9 2" xfId="282"/>
    <cellStyle name="Обычный 98" xfId="283"/>
    <cellStyle name="Обычный_ВЛ, ТП и т.д." xfId="380"/>
    <cellStyle name="Плохой 2" xfId="284"/>
    <cellStyle name="Плохой 2 2" xfId="285"/>
    <cellStyle name="Плохой 3" xfId="286"/>
    <cellStyle name="Поле ввода" xfId="287"/>
    <cellStyle name="Пояснение 2" xfId="288"/>
    <cellStyle name="Пояснение 2 2" xfId="289"/>
    <cellStyle name="Пояснение 3" xfId="290"/>
    <cellStyle name="Примечание 2" xfId="291"/>
    <cellStyle name="Примечание 2 2" xfId="292"/>
    <cellStyle name="Примечание 2 3" xfId="293"/>
    <cellStyle name="Примечание 3" xfId="294"/>
    <cellStyle name="Примечание 4" xfId="295"/>
    <cellStyle name="Процентный 2" xfId="296"/>
    <cellStyle name="Процентный 2 2" xfId="297"/>
    <cellStyle name="Процентный 2 2 2" xfId="298"/>
    <cellStyle name="Процентный 2 3" xfId="299"/>
    <cellStyle name="Связанная ячейка 2" xfId="300"/>
    <cellStyle name="Связанная ячейка 2 2" xfId="301"/>
    <cellStyle name="Связанная ячейка 3" xfId="302"/>
    <cellStyle name="Стиль 1" xfId="303"/>
    <cellStyle name="Стиль 1 2" xfId="304"/>
    <cellStyle name="Стиль 1 2 2" xfId="305"/>
    <cellStyle name="Стиль 1 20 2" xfId="306"/>
    <cellStyle name="Стиль 1 22" xfId="307"/>
    <cellStyle name="Стиль 1 3" xfId="308"/>
    <cellStyle name="Текст предупреждения 2" xfId="309"/>
    <cellStyle name="Текст предупреждения 2 2" xfId="310"/>
    <cellStyle name="Текст предупреждения 3" xfId="311"/>
    <cellStyle name="Текстовый" xfId="312"/>
    <cellStyle name="Тысячи [0]_3Com" xfId="313"/>
    <cellStyle name="Тысячи_3Com" xfId="314"/>
    <cellStyle name="Финансовый [0] 2" xfId="315"/>
    <cellStyle name="Финансовый 10" xfId="316"/>
    <cellStyle name="Финансовый 11" xfId="317"/>
    <cellStyle name="Финансовый 12" xfId="318"/>
    <cellStyle name="Финансовый 13" xfId="319"/>
    <cellStyle name="Финансовый 14" xfId="320"/>
    <cellStyle name="Финансовый 15" xfId="321"/>
    <cellStyle name="Финансовый 16" xfId="322"/>
    <cellStyle name="Финансовый 17" xfId="323"/>
    <cellStyle name="Финансовый 18" xfId="324"/>
    <cellStyle name="Финансовый 19" xfId="325"/>
    <cellStyle name="Финансовый 2" xfId="326"/>
    <cellStyle name="Финансовый 2 2" xfId="327"/>
    <cellStyle name="Финансовый 2 2 2" xfId="328"/>
    <cellStyle name="Финансовый 2 3" xfId="329"/>
    <cellStyle name="Финансовый 2 3 2" xfId="330"/>
    <cellStyle name="Финансовый 2 4" xfId="331"/>
    <cellStyle name="Финансовый 20" xfId="332"/>
    <cellStyle name="Финансовый 21" xfId="333"/>
    <cellStyle name="Финансовый 3" xfId="334"/>
    <cellStyle name="Финансовый 3 2" xfId="335"/>
    <cellStyle name="Финансовый 3 2 2" xfId="336"/>
    <cellStyle name="Финансовый 3 3" xfId="337"/>
    <cellStyle name="Финансовый 3 4" xfId="338"/>
    <cellStyle name="Финансовый 4" xfId="339"/>
    <cellStyle name="Финансовый 4 2" xfId="340"/>
    <cellStyle name="Финансовый 4 2 2" xfId="341"/>
    <cellStyle name="Финансовый 4 2 2 2" xfId="342"/>
    <cellStyle name="Финансовый 4 2 3" xfId="343"/>
    <cellStyle name="Финансовый 4 3" xfId="344"/>
    <cellStyle name="Финансовый 4 4" xfId="345"/>
    <cellStyle name="Финансовый 5" xfId="346"/>
    <cellStyle name="Финансовый 5 2" xfId="347"/>
    <cellStyle name="Финансовый 5 3" xfId="348"/>
    <cellStyle name="Финансовый 5 4" xfId="349"/>
    <cellStyle name="Финансовый 6" xfId="350"/>
    <cellStyle name="Финансовый 6 2" xfId="351"/>
    <cellStyle name="Финансовый 6 3" xfId="352"/>
    <cellStyle name="Финансовый 6 4" xfId="353"/>
    <cellStyle name="Финансовый 7" xfId="354"/>
    <cellStyle name="Финансовый 8" xfId="355"/>
    <cellStyle name="Финансовый 9" xfId="356"/>
    <cellStyle name="Формула" xfId="357"/>
    <cellStyle name="ФормулаВБ" xfId="358"/>
    <cellStyle name="ФормулаНаКонтроль" xfId="359"/>
    <cellStyle name="Хороший 2" xfId="360"/>
    <cellStyle name="Хороший 2 2" xfId="361"/>
    <cellStyle name="Хороший 3" xfId="362"/>
    <cellStyle name="Џђћ–…ќ’ќ›‰" xfId="363"/>
    <cellStyle name="㼿㼿" xfId="364"/>
    <cellStyle name="㼿㼿?" xfId="365"/>
    <cellStyle name="㼿㼿_Укрупненный расчет  Варнав._3" xfId="366"/>
    <cellStyle name="㼿㼿㼿" xfId="367"/>
    <cellStyle name="㼿㼿㼿?" xfId="368"/>
    <cellStyle name="㼿㼿㼿_Укрупненный расчет  Варнав._6" xfId="369"/>
    <cellStyle name="㼿㼿㼿㼿" xfId="370"/>
    <cellStyle name="㼿㼿㼿㼿?" xfId="371"/>
    <cellStyle name="㼿㼿㼿㼿_Укрупненный расчет  Варнав._5" xfId="372"/>
    <cellStyle name="㼿㼿㼿㼿㼿" xfId="373"/>
    <cellStyle name="㼿㼿㼿㼿㼿?" xfId="374"/>
    <cellStyle name="㼿㼿㼿㼿㼿_Укрупненный расчет  Варнав." xfId="375"/>
    <cellStyle name="㼿㼿㼿㼿㼿㼿?" xfId="376"/>
    <cellStyle name="㼿㼿㼿㼿㼿㼿㼿㼿" xfId="377"/>
    <cellStyle name="㼿㼿㼿㼿㼿㼿㼿㼿㼿" xfId="378"/>
    <cellStyle name="㼿㼿㼿㼿㼿㼿㼿㼿㼿㼿" xfId="3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.Big/AppData/Local/Microsoft/Windows/Temporary%20Internet%20Files/Content.IE5/D203Z6KZ/&#1057;-4%20(&#1058;&#1055;)/&#1060;&#1086;&#1088;&#1084;&#1072;%20&#8470;3%20&#1086;&#1090;&#1095;&#1077;&#1090;%20&#1079;&#1072;%206%20&#1084;&#1077;&#1089;&#1103;&#1094;&#1077;&#1074;%202011%20&#1075;.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0;&#1085;&#1074;&#1077;&#1089;&#1090;&#1080;&#1094;&#1080;&#1086;&#1085;&#1085;&#1086;&#1075;&#1086;%20&#1087;&#1083;&#1072;&#1085;&#1080;&#1088;&#1086;&#1074;&#1072;&#1085;&#1080;&#1103;/!!!/!!!&#1042;&#1089;&#1077;%20&#1076;&#1083;&#1103;%20&#1048;&#1055;&#1056;%202010/&#1042;&#1077;&#1088;&#1089;&#1080;&#1080;%20&#1092;&#1080;&#1083;&#1080;&#1072;&#1083;&#1086;&#1074;/&#1047;&#1069;&#1057;/&#1048;&#1055;%202010%20&#1086;&#1090;%2028.10.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SPI/USPT/Paramonova/&#1058;&#1072;&#1088;&#1080;&#1092;/&#1052;&#1054;/&#1056;&#1072;&#1089;&#1095;&#1077;&#1090;%20&#1089;&#1088;&#1077;&#1076;&#1085;&#1077;&#1075;&#1086;%20&#1090;&#1072;&#1088;&#1080;&#1092;&#1072;_&#1052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u07\E\i\&#1086;&#1090;&#1095;&#1077;&#1090;&#1099;2003\&#1088;&#1072;&#1089;&#1089;&#1099;&#1083;&#1082;&#1072;%20&#1048;&#1053;&#1069;&#1048;\&#1057;&#1080;&#1073;&#1080;&#1088;&#1100;\For%20Bezik%20&#1057;&#1090;&#1088;&#1072;&#1090;&#1077;&#1075;-1130-&#1080;&#1102;&#1083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u07\E\i\&#1086;&#1090;&#1095;&#1077;&#1090;&#1099;2003\&#1088;&#1072;&#1089;&#1089;&#1099;&#1083;&#1082;&#1072;%20&#1048;&#1053;&#1069;&#1048;\&#1042;&#1086;&#1083;&#1075;&#1072;\For%20Bezik%20&#1057;&#1090;&#1088;&#1072;&#1090;&#1077;&#1075;-1130-&#1080;&#110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espalovaEA/&#1056;&#1072;&#1073;&#1086;&#1095;&#1080;&#1081;%20&#1089;&#1090;&#1086;&#1083;/&#1057;&#1088;&#1072;&#1074;&#1085;&#1077;&#1085;&#1080;&#1077;%20&#1089;&#1090;&#1072;&#1074;&#1086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&#1052;&#1086;&#1080;%20&#1076;&#1086;&#1082;&#1091;&#1084;&#1077;&#1085;&#1090;&#1099;\&#1073;&#1080;&#1079;&#1085;&#1077;&#1089;-&#1087;&#1083;&#1072;&#1085;\2003%20&#1075;&#1086;&#1076;\ARH.Biznes_pl.2003%20(&#1080;&#1089;&#1093;&#1086;&#1076;&#1085;&#1099;&#1081;%20&#1076;&#1083;&#1103;%20&#1101;&#1082;&#1086;&#1085;&#1086;&#1084;&#1080;&#1089;&#1090;&#1086;&#1074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Documents%20and%20Settings\Taraev_RV\&#1052;&#1086;&#1080;%20&#1076;&#1086;&#1082;&#1091;&#1084;&#1077;&#1085;&#1090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PEO\&#1054;&#1073;&#1097;&#1072;&#1103;\&#1041;&#1048;&#1047;&#1053;&#1045;&#1057;%20&#1055;&#1051;&#1040;&#1053;&#1067;\&#1056;&#1040;&#1047;&#1044;&#1045;&#1051;&#1045;&#1053;&#1048;&#1045;%20&#1089;.1.10.04&#1075;%20&#1041;.&#1087;&#1083;&#1072;&#1085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4;&#1077;&#1090;&#1083;&#1072;&#1085;&#1072;\&#1086;&#1090;&#1095;&#1077;&#1090;&#1099;%20&#1048;&#1053;&#1069;&#1048;\&#1088;&#1072;&#1089;&#1089;&#1099;&#1083;&#1082;&#1072;\&#1088;&#1072;&#1089;&#1089;&#1099;&#1083;&#1082;&#1072;%20&#1048;&#1053;&#1069;&#1048;\&#1057;&#1077;&#1074;&#1077;&#1088;&#1086;-&#1047;&#1072;&#1087;&#1072;&#1076;\For%20Bezik%20&#1057;&#1090;&#1088;&#1072;&#1090;&#1077;&#1075;-1130-&#1080;&#1102;&#1083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АЯ(цветная)"/>
    </sheetNames>
    <sheetDataSet>
      <sheetData sheetId="0">
        <row r="3">
          <cell r="Y3" t="str">
            <v>Передан в ПЭО</v>
          </cell>
        </row>
        <row r="4">
          <cell r="Y4" t="str">
            <v>Направлен в ЕТО</v>
          </cell>
        </row>
        <row r="5">
          <cell r="Y5" t="str">
            <v>Утвержден тариф</v>
          </cell>
        </row>
        <row r="6">
          <cell r="Y6" t="str">
            <v>Требуется корректировка</v>
          </cell>
        </row>
        <row r="7">
          <cell r="Y7" t="str">
            <v>Смежной тариф не утвержден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Консолидация"/>
      <sheetName val="Объекты"/>
      <sheetName val="ЗЭС"/>
      <sheetName val="Объекты 2010"/>
      <sheetName val="СводЗЭС"/>
      <sheetName val="Филиал 2"/>
      <sheetName val="Перегруппировка"/>
      <sheetName val="Незавершённое строительство"/>
      <sheetName val="Характеристика"/>
      <sheetName val="Основные фонды"/>
      <sheetName val="Тарифы"/>
      <sheetName val="Лист1"/>
      <sheetName val="ИТОГИ 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31110 (2)"/>
      <sheetName val="14.12.2010"/>
      <sheetName val="14.12.10"/>
      <sheetName val="15.12.10"/>
      <sheetName val="1612.10 "/>
      <sheetName val="Смета_анализ"/>
      <sheetName val="Лист4"/>
      <sheetName val="Лист1"/>
      <sheetName val="031110"/>
      <sheetName val="РС"/>
      <sheetName val="ВН"/>
      <sheetName val="ТП (3)"/>
      <sheetName val="ТП"/>
      <sheetName val="ТП (2)"/>
      <sheetName val="Лист2"/>
      <sheetName val="Лист3"/>
      <sheetName val="ВН (2)"/>
      <sheetName val="реестр"/>
      <sheetName val="таблица  2"/>
      <sheetName val="таблица 3"/>
      <sheetName val="Смета"/>
      <sheetName val="Смета корр"/>
      <sheetName val="расчет на оплату труда"/>
      <sheetName val="табл5_7"/>
      <sheetName val="калк (2)"/>
      <sheetName val="табл8"/>
      <sheetName val="Объекты 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3.3.31."/>
      <sheetName val="Производство электроэнергии"/>
      <sheetName val="Лист1"/>
      <sheetName val="For Bezik Стратег-1130-июль"/>
      <sheetName val="пред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предприятия"/>
      <sheetName val="НВВ утв тарифы"/>
      <sheetName val="3.3.31."/>
      <sheetName val="ИТ-бюджет"/>
      <sheetName val="Лист1"/>
      <sheetName val="план 2000"/>
      <sheetName val="ИТОГИ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1990</v>
          </cell>
          <cell r="C3">
            <v>1995</v>
          </cell>
          <cell r="D3">
            <v>1996</v>
          </cell>
          <cell r="E3">
            <v>1997</v>
          </cell>
          <cell r="F3">
            <v>1998</v>
          </cell>
          <cell r="G3">
            <v>1999</v>
          </cell>
          <cell r="H3">
            <v>2000</v>
          </cell>
          <cell r="I3">
            <v>2001</v>
          </cell>
          <cell r="J3">
            <v>2002</v>
          </cell>
          <cell r="K3">
            <v>2003</v>
          </cell>
          <cell r="L3">
            <v>2004</v>
          </cell>
          <cell r="M3">
            <v>2005</v>
          </cell>
          <cell r="N3">
            <v>2010</v>
          </cell>
          <cell r="O3">
            <v>2015</v>
          </cell>
          <cell r="P3">
            <v>2020</v>
          </cell>
          <cell r="S3">
            <v>1990</v>
          </cell>
          <cell r="T3">
            <v>1995</v>
          </cell>
          <cell r="U3">
            <v>1996</v>
          </cell>
          <cell r="V3">
            <v>1997</v>
          </cell>
          <cell r="W3">
            <v>1998</v>
          </cell>
          <cell r="X3">
            <v>1999</v>
          </cell>
          <cell r="Y3">
            <v>2000</v>
          </cell>
          <cell r="Z3">
            <v>2001</v>
          </cell>
          <cell r="AA3">
            <v>2002</v>
          </cell>
          <cell r="AB3">
            <v>2003</v>
          </cell>
          <cell r="AC3">
            <v>2004</v>
          </cell>
          <cell r="AD3">
            <v>2005</v>
          </cell>
          <cell r="AE3">
            <v>2010</v>
          </cell>
          <cell r="AF3">
            <v>2015</v>
          </cell>
          <cell r="AG3">
            <v>2020</v>
          </cell>
          <cell r="AJ3">
            <v>1990</v>
          </cell>
          <cell r="AK3">
            <v>1995</v>
          </cell>
          <cell r="AL3">
            <v>1996</v>
          </cell>
          <cell r="AM3">
            <v>1997</v>
          </cell>
          <cell r="AN3">
            <v>1998</v>
          </cell>
          <cell r="AO3">
            <v>1999</v>
          </cell>
          <cell r="AP3">
            <v>2000</v>
          </cell>
          <cell r="AQ3">
            <v>2001</v>
          </cell>
          <cell r="AR3">
            <v>2002</v>
          </cell>
          <cell r="AS3">
            <v>2003</v>
          </cell>
          <cell r="AT3">
            <v>2004</v>
          </cell>
          <cell r="AU3">
            <v>2005</v>
          </cell>
          <cell r="AV3">
            <v>2010</v>
          </cell>
          <cell r="AW3">
            <v>2015</v>
          </cell>
          <cell r="AX3">
            <v>2020</v>
          </cell>
          <cell r="BA3">
            <v>1990</v>
          </cell>
          <cell r="BB3">
            <v>1995</v>
          </cell>
          <cell r="BC3">
            <v>1996</v>
          </cell>
          <cell r="BD3">
            <v>1997</v>
          </cell>
          <cell r="BE3">
            <v>1998</v>
          </cell>
          <cell r="BF3">
            <v>1999</v>
          </cell>
          <cell r="BG3">
            <v>2000</v>
          </cell>
          <cell r="BH3">
            <v>2001</v>
          </cell>
          <cell r="BI3">
            <v>2002</v>
          </cell>
          <cell r="BJ3">
            <v>2003</v>
          </cell>
          <cell r="BK3">
            <v>2004</v>
          </cell>
          <cell r="BL3">
            <v>2005</v>
          </cell>
          <cell r="BM3">
            <v>2010</v>
          </cell>
          <cell r="BN3">
            <v>2015</v>
          </cell>
          <cell r="BP3" t="str">
            <v>Q10/Q00</v>
          </cell>
          <cell r="BQ3" t="str">
            <v>Э10/Э00</v>
          </cell>
        </row>
        <row r="4">
          <cell r="E4" t="str">
            <v>о  т  ч  е  т</v>
          </cell>
          <cell r="H4" t="str">
            <v>ожид.</v>
          </cell>
          <cell r="K4" t="str">
            <v xml:space="preserve">          п  р  о  г  н  о  з</v>
          </cell>
          <cell r="V4" t="str">
            <v>о  т  ч  е  т</v>
          </cell>
          <cell r="Y4" t="str">
            <v>ожид.</v>
          </cell>
          <cell r="AB4" t="str">
            <v>п  р  о  г  н  о  з</v>
          </cell>
          <cell r="AL4" t="str">
            <v>о  т  ч  е  т</v>
          </cell>
          <cell r="AP4" t="str">
            <v>ожид.</v>
          </cell>
          <cell r="AS4" t="str">
            <v>п  р  о  г  н  о  з</v>
          </cell>
          <cell r="BC4" t="str">
            <v>о  т  ч  е  т</v>
          </cell>
          <cell r="BG4" t="str">
            <v>ожид.</v>
          </cell>
          <cell r="BJ4" t="str">
            <v xml:space="preserve">п  р  о  г  н  о  з  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авнение"/>
      <sheetName val="Лист2"/>
      <sheetName val="Лист3"/>
      <sheetName val="Сравнение ставок"/>
    </sheetNames>
    <definedNames>
      <definedName name="AN"/>
      <definedName name="asasfddddddddddddddddd"/>
      <definedName name="b"/>
      <definedName name="bb"/>
      <definedName name="bbbbbbnhnmh"/>
      <definedName name="bfgd"/>
      <definedName name="bgfcdfs"/>
      <definedName name="bghty"/>
      <definedName name="bhgggf"/>
      <definedName name="bhgggggggggggggggg"/>
      <definedName name="bhjghff"/>
      <definedName name="bmjjhbvfgf"/>
      <definedName name="bnbbnvbcvbcvx"/>
      <definedName name="bnghfh"/>
      <definedName name="bvffffffffffffffff"/>
      <definedName name="bvfgdfsf"/>
      <definedName name="bvgggggggggggggggg"/>
      <definedName name="bvhggggggggggggggggggg"/>
      <definedName name="bvjhjjjjjjjjjjjjjjjjjjjjj"/>
      <definedName name="bvnvb"/>
      <definedName name="bvvb"/>
      <definedName name="bvvmnbm"/>
      <definedName name="bvvvcxcv"/>
      <definedName name="ccffffffffffffffffffff"/>
      <definedName name="cdsdddddddddddddddd"/>
      <definedName name="cdsesssssssssssssssss"/>
      <definedName name="cfddddddddddddd"/>
      <definedName name="cfdddddddddddddddddd"/>
      <definedName name="cfgdffffffffffffff"/>
      <definedName name="cfghhhhhhhhhhhhhhhhh"/>
      <definedName name="CompOt"/>
      <definedName name="CompOt2"/>
      <definedName name="CompRas"/>
      <definedName name="csddddddddddddddd"/>
      <definedName name="cv"/>
      <definedName name="cvb"/>
      <definedName name="cvbcvnb"/>
      <definedName name="cvbnnb"/>
      <definedName name="cvbvvnbvnm"/>
      <definedName name="cvdddddddddddddddd"/>
      <definedName name="cvxdsda"/>
      <definedName name="cxcvvbnvnb"/>
      <definedName name="cxdddddddddddddddddd"/>
      <definedName name="cxdfsdssssssssssssss"/>
      <definedName name="cxdweeeeeeeeeeeeeeeeeee"/>
      <definedName name="cxxdddddddddddddddd"/>
      <definedName name="dfdfddddddddfddddddddddfd"/>
      <definedName name="dfdfgggggggggggggggggg"/>
      <definedName name="dfdfsssssssssssssssssss"/>
      <definedName name="dfdghj"/>
      <definedName name="dffdghfh"/>
      <definedName name="dfgdfgdghf"/>
      <definedName name="dfgfdgfjh"/>
      <definedName name="dfhghhjjkl"/>
      <definedName name="dfrgtt"/>
      <definedName name="dfxffffffffffffffffff"/>
      <definedName name="dsdddddddddddddddddddd"/>
      <definedName name="dsffffffffffffffffffffffffff"/>
      <definedName name="dxsddddddddddddddd"/>
      <definedName name="ee"/>
      <definedName name="errtrtruy"/>
      <definedName name="ert"/>
      <definedName name="ertetyruy"/>
      <definedName name="eswdfgf"/>
      <definedName name="etrtyt"/>
      <definedName name="ew"/>
      <definedName name="ewesds"/>
      <definedName name="ewsddddddddddddddddd"/>
      <definedName name="fbgffnjfgg"/>
      <definedName name="fddddddddddddddd"/>
      <definedName name="fdfg"/>
      <definedName name="fdfgdjgfh"/>
      <definedName name="fdfsdsssssssssssssssssssss"/>
      <definedName name="fdfvcvvv"/>
      <definedName name="fdghfghfj"/>
      <definedName name="fdgrfgdgggggggggggggg"/>
      <definedName name="fdrttttggggggggggg"/>
      <definedName name="fg"/>
      <definedName name="fgfgf"/>
      <definedName name="fgfgffffff"/>
      <definedName name="fgfhghhhhhhhhhhh"/>
      <definedName name="fggjhgjk"/>
      <definedName name="fghgfh"/>
      <definedName name="fghk"/>
      <definedName name="fgjhfhgj"/>
      <definedName name="fhgjh"/>
      <definedName name="fsderswerwer"/>
      <definedName name="ftfhtfhgft"/>
      <definedName name="g"/>
      <definedName name="gdgfgghj"/>
      <definedName name="gfgfddddddddddd"/>
      <definedName name="gfgfffgh"/>
      <definedName name="gfgfgfcccccccccccccccccccccc"/>
      <definedName name="gfgfgffffffffffffff"/>
      <definedName name="gfgfgfffffffffffffff"/>
      <definedName name="gfgfgfh"/>
      <definedName name="gfhggggggggggggggg"/>
      <definedName name="gfhghgjk"/>
      <definedName name="gfhgjh"/>
      <definedName name="ggfffffffffffff"/>
      <definedName name="ggg"/>
      <definedName name="gggggggggggggggggg"/>
      <definedName name="gghggggggggggg"/>
      <definedName name="gh"/>
      <definedName name="ghfffffffffffffff"/>
      <definedName name="ghfhfh"/>
      <definedName name="ghghf"/>
      <definedName name="ghgjgk"/>
      <definedName name="ghgjjjjjjjjjjjjjjjjjjjjjjjj"/>
      <definedName name="ghhhjgh"/>
      <definedName name="ghhjgygft"/>
      <definedName name="ghhktyi"/>
      <definedName name="ghjghkjkkjl"/>
      <definedName name="ghjhfghdrgd"/>
      <definedName name="grety5e"/>
      <definedName name="h"/>
      <definedName name="hfte"/>
      <definedName name="hgfgddddddddddddd"/>
      <definedName name="hgfty"/>
      <definedName name="hgfvhgffdgfdsdass"/>
      <definedName name="hggg"/>
      <definedName name="hghf"/>
      <definedName name="hghffgereeeeeeeeeeeeee"/>
      <definedName name="hghfgd"/>
      <definedName name="hghgfdddddddddddd"/>
      <definedName name="hghgff"/>
      <definedName name="hghgfhgfgd"/>
      <definedName name="hghggggggggggggggg"/>
      <definedName name="hghgggggggggggggggg"/>
      <definedName name="hghgh"/>
      <definedName name="hghghff"/>
      <definedName name="hghgy"/>
      <definedName name="hghjjjjjjjjjjjjjjjjjjjjjjjj"/>
      <definedName name="hgjggjhk"/>
      <definedName name="hgjhgj"/>
      <definedName name="hgjjjjjjjjjjjjjjjjjjjjj"/>
      <definedName name="hgkgjh"/>
      <definedName name="hgyjyjghgjyjjj"/>
      <definedName name="hh"/>
      <definedName name="hhghdffff"/>
      <definedName name="hhghfrte"/>
      <definedName name="hhhhhhhhhhhh"/>
      <definedName name="hhhhhhhhhhhhhhhhhhhhhhhhhhhhhhhhhhhhhhhhhhhhhhhhhhhhhhhhhhhhhh"/>
      <definedName name="hhtgyghgy"/>
      <definedName name="hj"/>
      <definedName name="hjghhgf"/>
      <definedName name="hjghjgf"/>
      <definedName name="hjhjgfdfs"/>
      <definedName name="hjhjhghgfg"/>
      <definedName name="hjjgjgd"/>
      <definedName name="hjjhjhgfgffds"/>
      <definedName name="hvhgfhgdfgd"/>
      <definedName name="hvjfjghfyufuyg"/>
      <definedName name="i"/>
      <definedName name="iiiiii"/>
      <definedName name="iijjjjjjjjjjjjj"/>
      <definedName name="ijhukjhjkhj"/>
      <definedName name="imuuybrd"/>
      <definedName name="ioiomkjjjjj"/>
      <definedName name="iouhnjvgfcfd"/>
      <definedName name="iouiuyiuyutuyrt"/>
      <definedName name="iounuibuig"/>
      <definedName name="iouyuytytfty"/>
      <definedName name="iuiohjkjk"/>
      <definedName name="iuiuyggggggggggggggggggg"/>
      <definedName name="iuiuytrsgfjh"/>
      <definedName name="iujjjjjjjjjhjh"/>
      <definedName name="iujjjjjjjjjjjjjjjjjj"/>
      <definedName name="iukjkjgh"/>
      <definedName name="iuubbbbbbbbbbbb"/>
      <definedName name="iuuhhbvg"/>
      <definedName name="iuuitt"/>
      <definedName name="iuuiyyttyty"/>
      <definedName name="iuuuuuuuuuuuuuuuu"/>
      <definedName name="iuuuuuuuuuuuuuuuuuuu"/>
      <definedName name="iuuyyyyyyyyyyyyyyy"/>
      <definedName name="jbnbvggggggggggggggg"/>
      <definedName name="jghghfd"/>
      <definedName name="jgjhgd"/>
      <definedName name="jhfghfyu"/>
      <definedName name="jhghfd"/>
      <definedName name="jhghjf"/>
      <definedName name="jhhgfddfs"/>
      <definedName name="jhhgjhgf"/>
      <definedName name="jhhhjhgghg"/>
      <definedName name="jhhjgkjgl"/>
      <definedName name="jhjgfghf"/>
      <definedName name="jhjgjgh"/>
      <definedName name="jhjhf"/>
      <definedName name="jhjhjhjggggggggggggg"/>
      <definedName name="jhjhyyyyyyyyyyyyyy"/>
      <definedName name="jhjjhhhhhh"/>
      <definedName name="jhjkghgdd"/>
      <definedName name="jhkhjghfg"/>
      <definedName name="jhkjhjhg"/>
      <definedName name="jhujghj"/>
      <definedName name="jhujy"/>
      <definedName name="jhy"/>
      <definedName name="jjhjgjhfg"/>
      <definedName name="jjhjhhhhhhhhhhhhhhh"/>
      <definedName name="jjjjjjjj"/>
      <definedName name="jjkjhhgffd"/>
      <definedName name="jkbvbcdxd"/>
      <definedName name="jkhujygytf"/>
      <definedName name="jujhghgcvgfxc"/>
      <definedName name="jyihtg"/>
      <definedName name="k"/>
      <definedName name="kiuytte"/>
      <definedName name="kjhhgfgfs"/>
      <definedName name="kjhiuh"/>
      <definedName name="kjhjhgggggggggggggg"/>
      <definedName name="kjhjhhjgfd"/>
      <definedName name="kjhkghgggggggggggg"/>
      <definedName name="kjhkjhjggh"/>
      <definedName name="kjhmnmfg"/>
      <definedName name="kjjhghftyfy"/>
      <definedName name="kjjhjhghgh"/>
      <definedName name="kjjkhgf"/>
      <definedName name="kjjkkjhjhgjhg"/>
      <definedName name="kjjyhjhuyh"/>
      <definedName name="kjkhj"/>
      <definedName name="kjkhkjhjcx"/>
      <definedName name="kjkjhjjjjjjjjjjjjjjjjj"/>
      <definedName name="kjkjjhhgfgfdds"/>
      <definedName name="kjkjjjjjjjjjjjjjjjj"/>
      <definedName name="kjlkji"/>
      <definedName name="kjlkjkhghjfgf"/>
      <definedName name="kjmnmbn"/>
      <definedName name="kjuiuuuuuuuuuuuuuuu"/>
      <definedName name="kjuiyyyyyyyyyyyyyyyyyy"/>
      <definedName name="kjykhjy"/>
      <definedName name="kkkkkkkkkkkkkkkk"/>
      <definedName name="kkljkjjjjjjjjjjjjj"/>
      <definedName name="kljjhgfhg"/>
      <definedName name="klkjkjhhffdx"/>
      <definedName name="kmnjnj"/>
      <definedName name="knkn.n."/>
      <definedName name="kuykjhjkhy"/>
      <definedName name="lkjjjjjjjjjjjj"/>
      <definedName name="lkjklhjkghjffgd"/>
      <definedName name="lkjkljhjkjhghjfg"/>
      <definedName name="lkkkkkkkkkkkkkk"/>
      <definedName name="lkljhjhghggf"/>
      <definedName name="lkljkjhjkjh"/>
      <definedName name="lklkjkjhjhfg"/>
      <definedName name="lklkkllk"/>
      <definedName name="lklkljkhjhgh"/>
      <definedName name="lklklkjkj"/>
      <definedName name="lllllll"/>
      <definedName name="mhgg"/>
      <definedName name="mjghggggggggggggg"/>
      <definedName name="mjhhhhhujy"/>
      <definedName name="mjnnnnnnnnnnnnnnkjnmh"/>
      <definedName name="mjujy"/>
      <definedName name="mnbhjf"/>
      <definedName name="mnghr"/>
      <definedName name="mnmbnvb"/>
      <definedName name="n"/>
      <definedName name="nbbcbvx"/>
      <definedName name="nbghhhhhhhhhhhhhhhhhhhhhh"/>
      <definedName name="nbhggggggggggggg"/>
      <definedName name="nbhgggggggggggggggg"/>
      <definedName name="nbhhhhhhhhhhhhhhhh"/>
      <definedName name="nbjhgy"/>
      <definedName name="nbnbbnvbnvvcvbcvc"/>
      <definedName name="nbnbfders"/>
      <definedName name="nbnvnbfgdsdfs"/>
      <definedName name="nbvbnfddddddddddddddddddd"/>
      <definedName name="nbvgfhcf"/>
      <definedName name="nbvghfgdx"/>
      <definedName name="nfgjn"/>
      <definedName name="nghf"/>
      <definedName name="nghjk"/>
      <definedName name="nhghfgfgf"/>
      <definedName name="njhgyhjftxcdfxnkl"/>
      <definedName name="njhhhhhhhhhhhhhd"/>
      <definedName name="nkjgyuff"/>
      <definedName name="nmbhhhhhhhhhhhhhhhhhhhh"/>
      <definedName name="nmbnbnc"/>
      <definedName name="nmmbnbv"/>
      <definedName name="oiipiuojhkh"/>
      <definedName name="oijnhvfgc"/>
      <definedName name="oikjjjjjjjjjjjjjjjjjjjjjjjj"/>
      <definedName name="oikjkjjkn"/>
      <definedName name="oinunyg"/>
      <definedName name="oioiiuiuyofyyyyyyyyyyyyyyyyyyyyy"/>
      <definedName name="oioiiuuuuuuuuuuuuuu"/>
      <definedName name="oioiuiouiuyyt"/>
      <definedName name="oioouiui"/>
      <definedName name="oiougy"/>
      <definedName name="oiouiuiyuyt"/>
      <definedName name="oiouiuygyufg"/>
      <definedName name="ooiumuhggc"/>
      <definedName name="oooooo"/>
      <definedName name="p"/>
      <definedName name="poiuyfrts"/>
      <definedName name="popiopoiioj"/>
      <definedName name="popipuiouiguyg"/>
      <definedName name="pp"/>
      <definedName name="pppp"/>
      <definedName name="qq"/>
      <definedName name="rdcfgffffffffffffff"/>
      <definedName name="rdffffffffffff"/>
      <definedName name="reddddddddddddddddd"/>
      <definedName name="reeeeeeeeeeeeeeeeeee"/>
      <definedName name="rererrrrrrrrrrrrrrrr"/>
      <definedName name="rerrrr"/>
      <definedName name="retruiyi"/>
      <definedName name="retytttttttttttttttttt"/>
      <definedName name="rhfgfh"/>
      <definedName name="rr"/>
      <definedName name="rrtget6"/>
      <definedName name="rt"/>
      <definedName name="rtttttttt"/>
      <definedName name="rtyuiuy"/>
      <definedName name="sdfdgfg"/>
      <definedName name="sdfdgfjhjk"/>
      <definedName name="sdfdgghfj"/>
      <definedName name="sdfgdfgj"/>
      <definedName name="sdsdfsf"/>
      <definedName name="sfdfdghfj"/>
      <definedName name="sfdfghfghj"/>
      <definedName name="sfdgfdghj"/>
      <definedName name="tfggggggggggggggg"/>
      <definedName name="tfhgfhvfv"/>
      <definedName name="tfjhgjk"/>
      <definedName name="trffffffffffffffffffffff"/>
      <definedName name="trfgffffffffffff"/>
      <definedName name="trtfffffffffffffffff"/>
      <definedName name="trtyyyyyyyyyyyyyyyy"/>
      <definedName name="trygy"/>
      <definedName name="trytuy"/>
      <definedName name="tryyyu"/>
      <definedName name="tyrctddfg"/>
      <definedName name="tyrttttttttttttt"/>
      <definedName name="uhhhhhhhhhhhhhhhhh"/>
      <definedName name="uhhjhjg"/>
      <definedName name="uhuyguftyf"/>
      <definedName name="ujyhjggggggggggggggggggggg"/>
      <definedName name="uka"/>
      <definedName name="unhjjjjjjjjjjjjjjjj"/>
      <definedName name="uuuuuu"/>
      <definedName name="uuuuuuuuuuuuuuuuu"/>
      <definedName name="uyttydfddfsdf"/>
      <definedName name="uyughhhhhhhhhhhhhhhhhhhhhh"/>
      <definedName name="uyuhhhhhhhhhhhhhhhhh"/>
      <definedName name="uyuiuhj"/>
      <definedName name="uyuytuyfgh"/>
      <definedName name="vbcvfgdfdsa"/>
      <definedName name="vbfffffffffffffff"/>
      <definedName name="vbgffdds"/>
      <definedName name="vbvvcxxxxxxxxxxxx"/>
      <definedName name="vccfddfsd"/>
      <definedName name="vcfffffffffffffff"/>
      <definedName name="vcffffffffffffffff"/>
      <definedName name="vcfffffffffffffffffff"/>
      <definedName name="vcffffffffffffffffffff"/>
      <definedName name="vdfffffffffffffffffff"/>
      <definedName name="vffffffffffffffffffff"/>
      <definedName name="vfgfffffffffffffffff"/>
      <definedName name="vghfgddfsdaas"/>
      <definedName name="vvbnbv"/>
      <definedName name="vvvffffffffffffffffff"/>
      <definedName name="vvvv"/>
      <definedName name="wdsfdsssssssssssssssssss"/>
      <definedName name="werrytruy"/>
      <definedName name="wertryt"/>
      <definedName name="wetrtyruy"/>
      <definedName name="x"/>
      <definedName name="xcbvbnbm"/>
      <definedName name="xcfdfdfffffffffffff"/>
      <definedName name="xdsfds"/>
      <definedName name="xvcbvcbn"/>
      <definedName name="xvccvcbn"/>
      <definedName name="xzxsassssssssssssssss"/>
      <definedName name="yggfgffffffffff"/>
      <definedName name="yhiuyhiuyhi"/>
      <definedName name="yiujhuuuuuuuuuuuuuuuuu"/>
      <definedName name="yiuyiub"/>
      <definedName name="ytgfgffffffffffffff"/>
      <definedName name="ytghfgd"/>
      <definedName name="ytghgggggggggggg"/>
      <definedName name="ytouy"/>
      <definedName name="yttttttttttttttt"/>
      <definedName name="ytuiytu"/>
      <definedName name="yuo"/>
      <definedName name="yutghhhhhhhhhhhhhhhhhh"/>
      <definedName name="yutyttry"/>
      <definedName name="yuuyjhg"/>
      <definedName name="zcxvcvcbvvn"/>
      <definedName name="АААААААА"/>
      <definedName name="ав"/>
      <definedName name="ававпаврпв"/>
      <definedName name="аичавыукфцу"/>
      <definedName name="ап"/>
      <definedName name="апапарп"/>
      <definedName name="аппячфы"/>
      <definedName name="в23ё"/>
      <definedName name="вв"/>
      <definedName name="впававапв"/>
      <definedName name="впавпапаарп"/>
      <definedName name="вуавпаорпл"/>
      <definedName name="вуквпапрпорлд"/>
      <definedName name="гггр"/>
      <definedName name="глнрлоророр"/>
      <definedName name="гнгопропрппра"/>
      <definedName name="гнеорпопорпропр"/>
      <definedName name="гннрпррапапв"/>
      <definedName name="гнортимв"/>
      <definedName name="гнрпрпап"/>
      <definedName name="гороппрапа"/>
      <definedName name="гошгрииапв"/>
      <definedName name="гш"/>
      <definedName name="ддд"/>
      <definedName name="дллллоиммссч"/>
      <definedName name="дшлгорормсм"/>
      <definedName name="дшлолоирмпр"/>
      <definedName name="дшшгргрп"/>
      <definedName name="дщ"/>
      <definedName name="дщл"/>
      <definedName name="еапарпорпол"/>
      <definedName name="екваппрмрп"/>
      <definedName name="епке"/>
      <definedName name="жддлолпраапва"/>
      <definedName name="жздлдооррапав"/>
      <definedName name="жзлдолорапрв"/>
      <definedName name="ЗГАЭС"/>
      <definedName name="зщ"/>
      <definedName name="зщдллоопн"/>
      <definedName name="зщзшщшггрса"/>
      <definedName name="й"/>
      <definedName name="иеркаецуф"/>
      <definedName name="йй"/>
      <definedName name="йййййййййййййййййййййййй"/>
      <definedName name="кв3"/>
      <definedName name="квартал"/>
      <definedName name="квырмпро"/>
      <definedName name="ке"/>
      <definedName name="л"/>
      <definedName name="лдолрорваы"/>
      <definedName name="лена"/>
      <definedName name="лод"/>
      <definedName name="лоититмим"/>
      <definedName name="лолориапвав"/>
      <definedName name="лолорорм"/>
      <definedName name="лолроипр"/>
      <definedName name="лоорпрсмп"/>
      <definedName name="лоролропапрапапа"/>
      <definedName name="лорпрмисмсчвааычв"/>
      <definedName name="лорроакеа"/>
      <definedName name="лщд"/>
      <definedName name="льтоиаваыв"/>
      <definedName name="мииапвв"/>
      <definedName name="мпрмрпсвачва"/>
      <definedName name="мсапваывф"/>
      <definedName name="мсчвавя"/>
      <definedName name="мым"/>
      <definedName name="н78е"/>
      <definedName name="наропплон"/>
      <definedName name="нгеинсцф"/>
      <definedName name="неамрр"/>
      <definedName name="нееегенененененененннене"/>
      <definedName name="ненрпп"/>
      <definedName name="Нояб"/>
      <definedName name="Ноябрь"/>
      <definedName name="огпорпарсм"/>
      <definedName name="огтитимисмсмсва"/>
      <definedName name="олдолтрь"/>
      <definedName name="олльимсаы"/>
      <definedName name="олорлрорит"/>
      <definedName name="олритиимсмсв"/>
      <definedName name="олрлпо"/>
      <definedName name="олрриоипрм"/>
      <definedName name="омимимсмис"/>
      <definedName name="опропроапрапра"/>
      <definedName name="опрорпрпапрапрвава"/>
      <definedName name="орлопапвпа"/>
      <definedName name="оро"/>
      <definedName name="ороиприм"/>
      <definedName name="оролпррпап"/>
      <definedName name="оропоненеваыв"/>
      <definedName name="оропорап"/>
      <definedName name="оропрпрарпвч"/>
      <definedName name="орорпрапвкак"/>
      <definedName name="орорпропмрм"/>
      <definedName name="орорпрпакв"/>
      <definedName name="орортитмимисаа"/>
      <definedName name="орпорпаерв"/>
      <definedName name="орпрмпачвуыф"/>
      <definedName name="орримими"/>
      <definedName name="паопаорпопро"/>
      <definedName name="парапаорар"/>
      <definedName name="пиримисмсмчсы"/>
      <definedName name="план56"/>
      <definedName name="пмисмсмсчсмч"/>
      <definedName name="пппп"/>
      <definedName name="пр"/>
      <definedName name="праорарпвкав"/>
      <definedName name="про"/>
      <definedName name="пропорпшгршг"/>
      <definedName name="прпрапапвавав"/>
      <definedName name="прпропрпрпорп"/>
      <definedName name="пррпрпрпорпроп"/>
      <definedName name="рапмапыввя"/>
      <definedName name="ркенвапапрарп"/>
      <definedName name="рмпп"/>
      <definedName name="ролрпраправ"/>
      <definedName name="роо"/>
      <definedName name="роорпрпваы"/>
      <definedName name="ропопопмо"/>
      <definedName name="ропор"/>
      <definedName name="рпарпапрап"/>
      <definedName name="рпплордлпава"/>
      <definedName name="рпрпмимимссмваы"/>
      <definedName name="с"/>
      <definedName name="сапвпавапвапвп"/>
      <definedName name="сс"/>
      <definedName name="сссс"/>
      <definedName name="ссы"/>
      <definedName name="у"/>
      <definedName name="у1"/>
      <definedName name="ук"/>
      <definedName name="УФ"/>
      <definedName name="уываываывыпавыа"/>
      <definedName name="фф"/>
      <definedName name="хэзббббшоолп"/>
      <definedName name="ц"/>
      <definedName name="ц1"/>
      <definedName name="цу"/>
      <definedName name="цуа"/>
      <definedName name="чавапвапвавав"/>
      <definedName name="шглоьотьиита"/>
      <definedName name="шгншногрппрпр"/>
      <definedName name="шгоропропрап"/>
      <definedName name="шгшщгшпрпрапа"/>
      <definedName name="шогоитими"/>
      <definedName name="шорорррпапра"/>
      <definedName name="шоррпвакуф"/>
      <definedName name="шорттисаавч"/>
      <definedName name="штлоррпммпачв"/>
      <definedName name="шшшшшо"/>
      <definedName name="шщщолоорпап"/>
      <definedName name="щ"/>
      <definedName name="щзллторм"/>
      <definedName name="щзшщлщщошшо"/>
      <definedName name="щзшщшщгшроо"/>
      <definedName name="щоллопекв"/>
      <definedName name="щомекв"/>
      <definedName name="щшгшиекв"/>
      <definedName name="щшолььти"/>
      <definedName name="щшропса"/>
      <definedName name="щшщгтропрпвс"/>
      <definedName name="ыв"/>
      <definedName name="ывявапро"/>
      <definedName name="ыыыы"/>
      <definedName name="я"/>
      <definedName name="яя"/>
      <definedName name="яяя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А-1"/>
      <sheetName val="А-2"/>
      <sheetName val="УЗ-22"/>
      <sheetName val="УИ-34(внутр)"/>
      <sheetName val="УИ-34 (ЭО)"/>
      <sheetName val="УЗ-25 (ЭО)"/>
      <sheetName val="доп. по ремонтам"/>
      <sheetName val="УЗ-26"/>
      <sheetName val="УЗ-27"/>
      <sheetName val="УП-31"/>
      <sheetName val="УИ-39"/>
      <sheetName val="И-40 "/>
      <sheetName val="И-43"/>
      <sheetName val="УК-48 (ОУК)"/>
      <sheetName val="УФ-49"/>
      <sheetName val="УФ-50"/>
      <sheetName val="УФ-51"/>
      <sheetName val="УФ-52"/>
      <sheetName val="УФ-53"/>
      <sheetName val="УФ-54 (ЭО)"/>
      <sheetName val="Налоги 2002"/>
      <sheetName val="УФ-57"/>
      <sheetName val="УФ-60"/>
      <sheetName val="УФ-61"/>
      <sheetName val="УФ-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Integrali e proporzionali"/>
      <sheetName val="Tarif_300_6_2004 для фэк скорр"/>
      <sheetName val="Base"/>
      <sheetName val="1. Subsidiary"/>
      <sheetName val="УФ-61"/>
    </sheetNames>
    <sheetDataSet>
      <sheetData sheetId="0" refreshError="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1</v>
          </cell>
        </row>
        <row r="8">
          <cell r="B8">
            <v>0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</sheetData>
      <sheetData sheetId="1" refreshError="1"/>
      <sheetData sheetId="2" refreshError="1"/>
      <sheetData sheetId="3" refreshError="1">
        <row r="23">
          <cell r="A23" t="str">
            <v>Оптовый рынок</v>
          </cell>
        </row>
        <row r="38">
          <cell r="A38" t="str">
            <v>Сальдо-переток</v>
          </cell>
        </row>
      </sheetData>
      <sheetData sheetId="4" refreshError="1"/>
      <sheetData sheetId="5" refreshError="1"/>
      <sheetData sheetId="6" refreshError="1"/>
      <sheetData sheetId="7" refreshError="1">
        <row r="79">
          <cell r="A79" t="str">
            <v>СК и генераторы, работающие в режиме СК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A5" t="str">
            <v>Производство электроэнергии</v>
          </cell>
        </row>
        <row r="16">
          <cell r="A16" t="str">
            <v>Передача электроэнергии</v>
          </cell>
        </row>
        <row r="26">
          <cell r="A26" t="str">
            <v>Производство теплоэнергии</v>
          </cell>
        </row>
        <row r="32">
          <cell r="A32" t="str">
            <v>Производство теплоэнергии</v>
          </cell>
        </row>
        <row r="38">
          <cell r="A38" t="str">
            <v>Производство теплоэнергии</v>
          </cell>
        </row>
        <row r="48">
          <cell r="A48" t="str">
            <v>Передача теплоэнергии</v>
          </cell>
        </row>
        <row r="84">
          <cell r="A84" t="str">
            <v>Финансы</v>
          </cell>
        </row>
      </sheetData>
      <sheetData sheetId="20" refreshError="1">
        <row r="4">
          <cell r="A4" t="str">
            <v>Производство электроэнергии</v>
          </cell>
        </row>
        <row r="13">
          <cell r="A13" t="str">
            <v>Передача электроэнергии</v>
          </cell>
        </row>
        <row r="21">
          <cell r="A21" t="str">
            <v>Производство теплоэнергии</v>
          </cell>
        </row>
        <row r="39">
          <cell r="A39" t="str">
            <v>Передача теплоэнергии</v>
          </cell>
        </row>
        <row r="41">
          <cell r="A41" t="str">
            <v>Финансы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36">
          <cell r="B36" t="str">
            <v>Число часов использования заявленноймощности ЭСО (ПЭ)</v>
          </cell>
        </row>
      </sheetData>
      <sheetData sheetId="27" refreshError="1"/>
      <sheetData sheetId="28" refreshError="1">
        <row r="42">
          <cell r="B42" t="str">
            <v>Полезный отпуск электроэнергии ЭСО, всего</v>
          </cell>
        </row>
        <row r="47">
          <cell r="B47" t="str">
            <v>Мощность потерь (расчетная)</v>
          </cell>
        </row>
        <row r="48">
          <cell r="B48" t="str">
            <v>Мощность производственных нужд (без закачки ГАЭС)(расчетная)</v>
          </cell>
        </row>
      </sheetData>
      <sheetData sheetId="29" refreshError="1"/>
      <sheetData sheetId="30" refreshError="1">
        <row r="31">
          <cell r="B31" t="str">
            <v>Итого</v>
          </cell>
        </row>
      </sheetData>
      <sheetData sheetId="31" refreshError="1"/>
      <sheetData sheetId="32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>
        <row r="20">
          <cell r="B20" t="str">
            <v>Потери теплоэнергии в сети ЭСО</v>
          </cell>
        </row>
        <row r="22">
          <cell r="B22" t="str">
            <v>Полезный отпуск теплоэнергии ЭСО, всего</v>
          </cell>
        </row>
        <row r="25">
          <cell r="B25" t="str">
            <v>Мощность потерь</v>
          </cell>
        </row>
        <row r="37">
          <cell r="B37" t="str">
            <v>Потери теплоэнергии в сети ЭСО</v>
          </cell>
        </row>
        <row r="39">
          <cell r="B39" t="str">
            <v>Полезный отпуск теплоэнергии ЭСО, всего</v>
          </cell>
        </row>
        <row r="42">
          <cell r="B42" t="str">
            <v>Мощность потерь</v>
          </cell>
        </row>
      </sheetData>
      <sheetData sheetId="38" refreshError="1"/>
      <sheetData sheetId="39" refreshError="1">
        <row r="8">
          <cell r="B8" t="str">
            <v>Всего отпущено потребителям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>
        <row r="38">
          <cell r="B38" t="str">
            <v>Всего:</v>
          </cell>
        </row>
        <row r="69">
          <cell r="B69" t="str">
            <v>Всего:</v>
          </cell>
        </row>
      </sheetData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39">
          <cell r="B39" t="str">
            <v>Сумма общехозяйственных расходов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12">
          <cell r="B12">
            <v>1</v>
          </cell>
        </row>
        <row r="30">
          <cell r="A30" t="str">
            <v>ГЭС</v>
          </cell>
        </row>
        <row r="60">
          <cell r="A60" t="str">
            <v>Поставщики электроэнергии</v>
          </cell>
        </row>
        <row r="90">
          <cell r="A90" t="str">
            <v>Базовые потребители электроэнергии</v>
          </cell>
        </row>
        <row r="120">
          <cell r="A120" t="str">
            <v>Бюджетные потребители электроэнергии</v>
          </cell>
        </row>
        <row r="150">
          <cell r="A150" t="str">
            <v>Население</v>
          </cell>
        </row>
        <row r="180">
          <cell r="A180" t="str">
            <v>Прочие потребители электроэнергии</v>
          </cell>
        </row>
        <row r="210">
          <cell r="A210" t="str">
            <v>Теплоузлы</v>
          </cell>
        </row>
        <row r="211">
          <cell r="B211">
            <v>3</v>
          </cell>
        </row>
        <row r="220">
          <cell r="A220" t="str">
            <v>ТЭС</v>
          </cell>
        </row>
        <row r="221">
          <cell r="B221">
            <v>2</v>
          </cell>
        </row>
        <row r="260">
          <cell r="A260" t="str">
            <v>Котельные</v>
          </cell>
        </row>
        <row r="261">
          <cell r="B261">
            <v>3</v>
          </cell>
        </row>
        <row r="270">
          <cell r="A270" t="str">
            <v>Электробойлерные</v>
          </cell>
        </row>
        <row r="271">
          <cell r="B271">
            <v>0</v>
          </cell>
        </row>
        <row r="280">
          <cell r="A280" t="str">
            <v>Поставщики теплоэнергии</v>
          </cell>
        </row>
        <row r="281">
          <cell r="B281">
            <v>2</v>
          </cell>
        </row>
        <row r="310">
          <cell r="A310" t="str">
            <v>Бюджетные потребители теплоэнергии</v>
          </cell>
        </row>
        <row r="311">
          <cell r="B311">
            <v>3</v>
          </cell>
        </row>
        <row r="330">
          <cell r="A330" t="str">
            <v>Прочие потребители теплоэнергии</v>
          </cell>
        </row>
        <row r="331">
          <cell r="B331">
            <v>3</v>
          </cell>
        </row>
        <row r="400">
          <cell r="A400" t="str">
            <v>Потери теплоэнергии в сети ЭСО</v>
          </cell>
        </row>
        <row r="410">
          <cell r="A410" t="str">
            <v>Фиксированный средний одноставочный тариф:</v>
          </cell>
        </row>
      </sheetData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>
        <row r="10">
          <cell r="A10" t="str">
            <v>1.</v>
          </cell>
        </row>
        <row r="15">
          <cell r="A15" t="str">
            <v>2.</v>
          </cell>
        </row>
        <row r="22">
          <cell r="A22" t="str">
            <v>1.</v>
          </cell>
        </row>
        <row r="27">
          <cell r="A27" t="str">
            <v>2.</v>
          </cell>
        </row>
      </sheetData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эл ст"/>
      <sheetName val="УФ-61"/>
      <sheetName val="Справочники"/>
      <sheetName val="Заголовок"/>
      <sheetName val="1.411.1"/>
      <sheetName val="ИТ-бюджет"/>
      <sheetName val="ИТОГИ по Н,Р,Э,Q"/>
      <sheetName val="Продажа. Рынок Р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/>
  </sheetPr>
  <dimension ref="A1:J215"/>
  <sheetViews>
    <sheetView tabSelected="1" zoomScale="70" zoomScaleNormal="70" workbookViewId="0">
      <pane ySplit="5" topLeftCell="A6" activePane="bottomLeft" state="frozen"/>
      <selection pane="bottomLeft" activeCell="F228" sqref="F228"/>
    </sheetView>
  </sheetViews>
  <sheetFormatPr defaultRowHeight="15.75"/>
  <cols>
    <col min="1" max="1" width="9.85546875" style="34" customWidth="1"/>
    <col min="2" max="2" width="47.7109375" style="34" customWidth="1"/>
    <col min="3" max="3" width="8" style="34" customWidth="1"/>
    <col min="4" max="4" width="12.42578125" style="34" customWidth="1"/>
    <col min="5" max="5" width="11.7109375" style="34" customWidth="1"/>
    <col min="6" max="6" width="13.140625" style="34" customWidth="1"/>
    <col min="7" max="7" width="15.85546875" style="34" customWidth="1"/>
    <col min="8" max="8" width="14.28515625" style="36" customWidth="1"/>
    <col min="9" max="9" width="16.42578125" style="36" customWidth="1"/>
    <col min="10" max="10" width="11.7109375" style="35" bestFit="1" customWidth="1"/>
    <col min="11" max="13" width="9.140625" style="36"/>
    <col min="14" max="14" width="9.140625" style="36" customWidth="1"/>
    <col min="15" max="16384" width="9.140625" style="36"/>
  </cols>
  <sheetData>
    <row r="1" spans="1:10" ht="29.25" customHeight="1">
      <c r="F1" s="129" t="s">
        <v>74</v>
      </c>
      <c r="G1" s="129"/>
      <c r="H1" s="129"/>
      <c r="I1" s="129"/>
    </row>
    <row r="2" spans="1:10" ht="78.75" customHeight="1">
      <c r="A2" s="130" t="s">
        <v>223</v>
      </c>
      <c r="B2" s="130"/>
      <c r="C2" s="130"/>
      <c r="D2" s="130"/>
      <c r="E2" s="130"/>
      <c r="F2" s="130"/>
      <c r="G2" s="130"/>
      <c r="H2" s="130"/>
      <c r="I2" s="130"/>
    </row>
    <row r="3" spans="1:10">
      <c r="H3" s="34"/>
      <c r="I3" s="34"/>
    </row>
    <row r="4" spans="1:10" s="37" customFormat="1" ht="47.25">
      <c r="A4" s="131" t="s">
        <v>52</v>
      </c>
      <c r="B4" s="133" t="s">
        <v>53</v>
      </c>
      <c r="C4" s="133" t="s">
        <v>54</v>
      </c>
      <c r="D4" s="133" t="s">
        <v>55</v>
      </c>
      <c r="E4" s="133" t="s">
        <v>56</v>
      </c>
      <c r="F4" s="124" t="s">
        <v>57</v>
      </c>
      <c r="G4" s="133" t="s">
        <v>76</v>
      </c>
      <c r="H4" s="133" t="s">
        <v>75</v>
      </c>
      <c r="I4" s="131" t="s">
        <v>77</v>
      </c>
      <c r="J4" s="128"/>
    </row>
    <row r="5" spans="1:10" s="37" customFormat="1" ht="63">
      <c r="A5" s="132"/>
      <c r="B5" s="134"/>
      <c r="C5" s="134"/>
      <c r="D5" s="134"/>
      <c r="E5" s="134"/>
      <c r="F5" s="124" t="s">
        <v>58</v>
      </c>
      <c r="G5" s="134"/>
      <c r="H5" s="134"/>
      <c r="I5" s="132"/>
      <c r="J5" s="128"/>
    </row>
    <row r="6" spans="1:10" s="37" customFormat="1" ht="47.25">
      <c r="A6" s="91" t="s">
        <v>91</v>
      </c>
      <c r="B6" s="58" t="s">
        <v>103</v>
      </c>
      <c r="C6" s="92">
        <v>2017</v>
      </c>
      <c r="D6" s="92" t="s">
        <v>99</v>
      </c>
      <c r="E6" s="92">
        <v>80</v>
      </c>
      <c r="F6" s="59">
        <v>30</v>
      </c>
      <c r="G6" s="93">
        <f>205229/1000</f>
        <v>205.22900000000001</v>
      </c>
      <c r="H6" s="94" t="s">
        <v>104</v>
      </c>
      <c r="I6" s="94" t="s">
        <v>217</v>
      </c>
      <c r="J6" s="38"/>
    </row>
    <row r="7" spans="1:10" s="37" customFormat="1" ht="47.25">
      <c r="A7" s="91" t="s">
        <v>93</v>
      </c>
      <c r="B7" s="58" t="s">
        <v>105</v>
      </c>
      <c r="C7" s="92">
        <v>2017</v>
      </c>
      <c r="D7" s="92" t="s">
        <v>99</v>
      </c>
      <c r="E7" s="92">
        <v>616</v>
      </c>
      <c r="F7" s="59">
        <v>51</v>
      </c>
      <c r="G7" s="93">
        <f>1196371/1000</f>
        <v>1196.3710000000001</v>
      </c>
      <c r="H7" s="94" t="s">
        <v>106</v>
      </c>
      <c r="I7" s="94" t="s">
        <v>216</v>
      </c>
      <c r="J7" s="38"/>
    </row>
    <row r="8" spans="1:10" s="37" customFormat="1" ht="63">
      <c r="A8" s="91" t="s">
        <v>91</v>
      </c>
      <c r="B8" s="58" t="s">
        <v>107</v>
      </c>
      <c r="C8" s="92">
        <v>2017</v>
      </c>
      <c r="D8" s="92" t="s">
        <v>92</v>
      </c>
      <c r="E8" s="92">
        <v>240</v>
      </c>
      <c r="F8" s="59">
        <v>89</v>
      </c>
      <c r="G8" s="93">
        <f>523050/1000</f>
        <v>523.04999999999995</v>
      </c>
      <c r="H8" s="94" t="s">
        <v>104</v>
      </c>
      <c r="I8" s="94" t="s">
        <v>215</v>
      </c>
      <c r="J8" s="38"/>
    </row>
    <row r="9" spans="1:10" s="48" customFormat="1" ht="78.75">
      <c r="A9" s="91" t="s">
        <v>224</v>
      </c>
      <c r="B9" s="95" t="s">
        <v>225</v>
      </c>
      <c r="C9" s="94">
        <v>2018</v>
      </c>
      <c r="D9" s="94" t="s">
        <v>92</v>
      </c>
      <c r="E9" s="94">
        <v>1500</v>
      </c>
      <c r="F9" s="94">
        <v>150</v>
      </c>
      <c r="G9" s="96">
        <v>1.2923</v>
      </c>
      <c r="H9" s="94" t="s">
        <v>226</v>
      </c>
      <c r="I9" s="63" t="s">
        <v>366</v>
      </c>
      <c r="J9" s="47"/>
    </row>
    <row r="10" spans="1:10" s="48" customFormat="1" ht="63">
      <c r="A10" s="91" t="s">
        <v>91</v>
      </c>
      <c r="B10" s="95" t="s">
        <v>452</v>
      </c>
      <c r="C10" s="94">
        <v>2019</v>
      </c>
      <c r="D10" s="94" t="s">
        <v>99</v>
      </c>
      <c r="E10" s="94">
        <v>30</v>
      </c>
      <c r="F10" s="94">
        <v>144</v>
      </c>
      <c r="G10" s="96">
        <v>181.23760999999999</v>
      </c>
      <c r="H10" s="94" t="s">
        <v>454</v>
      </c>
      <c r="I10" s="63" t="s">
        <v>616</v>
      </c>
      <c r="J10" s="47"/>
    </row>
    <row r="11" spans="1:10" s="48" customFormat="1" ht="189">
      <c r="A11" s="91" t="s">
        <v>224</v>
      </c>
      <c r="B11" s="95" t="s">
        <v>453</v>
      </c>
      <c r="C11" s="94">
        <v>2019</v>
      </c>
      <c r="D11" s="94" t="s">
        <v>99</v>
      </c>
      <c r="E11" s="94" t="s">
        <v>464</v>
      </c>
      <c r="F11" s="94">
        <v>120</v>
      </c>
      <c r="G11" s="96">
        <v>978.00045999999998</v>
      </c>
      <c r="H11" s="94" t="s">
        <v>465</v>
      </c>
      <c r="I11" s="63" t="s">
        <v>608</v>
      </c>
      <c r="J11" s="47"/>
    </row>
    <row r="12" spans="1:10" s="37" customFormat="1" ht="47.25">
      <c r="A12" s="103" t="s">
        <v>95</v>
      </c>
      <c r="B12" s="76" t="s">
        <v>108</v>
      </c>
      <c r="C12" s="104">
        <v>2017</v>
      </c>
      <c r="D12" s="104" t="s">
        <v>109</v>
      </c>
      <c r="E12" s="76">
        <v>110</v>
      </c>
      <c r="F12" s="76">
        <v>15</v>
      </c>
      <c r="G12" s="105">
        <f>122952/1000</f>
        <v>122.952</v>
      </c>
      <c r="H12" s="106" t="s">
        <v>110</v>
      </c>
      <c r="I12" s="106" t="s">
        <v>214</v>
      </c>
      <c r="J12" s="38"/>
    </row>
    <row r="13" spans="1:10" s="37" customFormat="1" ht="47.25">
      <c r="A13" s="103" t="s">
        <v>95</v>
      </c>
      <c r="B13" s="76" t="s">
        <v>111</v>
      </c>
      <c r="C13" s="104">
        <v>2017</v>
      </c>
      <c r="D13" s="104" t="s">
        <v>109</v>
      </c>
      <c r="E13" s="76">
        <v>135</v>
      </c>
      <c r="F13" s="76">
        <v>15</v>
      </c>
      <c r="G13" s="105">
        <f>139206/1000</f>
        <v>139.20599999999999</v>
      </c>
      <c r="H13" s="106" t="s">
        <v>110</v>
      </c>
      <c r="I13" s="106" t="s">
        <v>213</v>
      </c>
      <c r="J13" s="38"/>
    </row>
    <row r="14" spans="1:10" s="37" customFormat="1" ht="47.25">
      <c r="A14" s="103" t="s">
        <v>93</v>
      </c>
      <c r="B14" s="76" t="s">
        <v>112</v>
      </c>
      <c r="C14" s="104">
        <v>2017</v>
      </c>
      <c r="D14" s="104" t="s">
        <v>109</v>
      </c>
      <c r="E14" s="76">
        <v>40</v>
      </c>
      <c r="F14" s="76">
        <v>15</v>
      </c>
      <c r="G14" s="105">
        <f>130024/1000</f>
        <v>130.024</v>
      </c>
      <c r="H14" s="106" t="s">
        <v>113</v>
      </c>
      <c r="I14" s="106" t="s">
        <v>212</v>
      </c>
      <c r="J14" s="38"/>
    </row>
    <row r="15" spans="1:10" s="37" customFormat="1" ht="63">
      <c r="A15" s="103" t="s">
        <v>93</v>
      </c>
      <c r="B15" s="76" t="s">
        <v>114</v>
      </c>
      <c r="C15" s="104">
        <v>2017</v>
      </c>
      <c r="D15" s="104" t="s">
        <v>109</v>
      </c>
      <c r="E15" s="76">
        <v>368</v>
      </c>
      <c r="F15" s="76">
        <v>7</v>
      </c>
      <c r="G15" s="105">
        <f>90365/1000</f>
        <v>90.364999999999995</v>
      </c>
      <c r="H15" s="106" t="s">
        <v>115</v>
      </c>
      <c r="I15" s="106" t="s">
        <v>211</v>
      </c>
      <c r="J15" s="38"/>
    </row>
    <row r="16" spans="1:10" s="37" customFormat="1" ht="47.25">
      <c r="A16" s="103" t="s">
        <v>95</v>
      </c>
      <c r="B16" s="76" t="s">
        <v>116</v>
      </c>
      <c r="C16" s="104">
        <v>2017</v>
      </c>
      <c r="D16" s="104" t="s">
        <v>109</v>
      </c>
      <c r="E16" s="76">
        <v>170</v>
      </c>
      <c r="F16" s="76">
        <v>15</v>
      </c>
      <c r="G16" s="105">
        <f>271561/1000</f>
        <v>271.56099999999998</v>
      </c>
      <c r="H16" s="106" t="s">
        <v>110</v>
      </c>
      <c r="I16" s="106" t="s">
        <v>210</v>
      </c>
      <c r="J16" s="38"/>
    </row>
    <row r="17" spans="1:10" s="37" customFormat="1" ht="63">
      <c r="A17" s="103" t="s">
        <v>93</v>
      </c>
      <c r="B17" s="76" t="s">
        <v>117</v>
      </c>
      <c r="C17" s="104">
        <v>2017</v>
      </c>
      <c r="D17" s="104" t="s">
        <v>109</v>
      </c>
      <c r="E17" s="76">
        <v>59</v>
      </c>
      <c r="F17" s="76">
        <v>15</v>
      </c>
      <c r="G17" s="105">
        <f>69833/1000</f>
        <v>69.832999999999998</v>
      </c>
      <c r="H17" s="106" t="s">
        <v>118</v>
      </c>
      <c r="I17" s="106" t="s">
        <v>209</v>
      </c>
      <c r="J17" s="38"/>
    </row>
    <row r="18" spans="1:10" s="37" customFormat="1" ht="47.25">
      <c r="A18" s="103" t="s">
        <v>93</v>
      </c>
      <c r="B18" s="76" t="s">
        <v>119</v>
      </c>
      <c r="C18" s="104">
        <v>2017</v>
      </c>
      <c r="D18" s="104" t="s">
        <v>109</v>
      </c>
      <c r="E18" s="76">
        <v>148</v>
      </c>
      <c r="F18" s="76">
        <v>10</v>
      </c>
      <c r="G18" s="105">
        <f>128337/1000</f>
        <v>128.33699999999999</v>
      </c>
      <c r="H18" s="106" t="s">
        <v>118</v>
      </c>
      <c r="I18" s="106" t="s">
        <v>208</v>
      </c>
      <c r="J18" s="38"/>
    </row>
    <row r="19" spans="1:10" s="37" customFormat="1" ht="63">
      <c r="A19" s="103" t="s">
        <v>93</v>
      </c>
      <c r="B19" s="76" t="s">
        <v>120</v>
      </c>
      <c r="C19" s="104">
        <v>2017</v>
      </c>
      <c r="D19" s="104" t="s">
        <v>109</v>
      </c>
      <c r="E19" s="76">
        <v>87</v>
      </c>
      <c r="F19" s="76">
        <v>15</v>
      </c>
      <c r="G19" s="105">
        <f>60502/1000</f>
        <v>60.502000000000002</v>
      </c>
      <c r="H19" s="106" t="s">
        <v>118</v>
      </c>
      <c r="I19" s="106" t="s">
        <v>207</v>
      </c>
      <c r="J19" s="38"/>
    </row>
    <row r="20" spans="1:10" s="37" customFormat="1" ht="47.25">
      <c r="A20" s="103" t="s">
        <v>93</v>
      </c>
      <c r="B20" s="76" t="s">
        <v>121</v>
      </c>
      <c r="C20" s="104">
        <v>2017</v>
      </c>
      <c r="D20" s="104" t="s">
        <v>109</v>
      </c>
      <c r="E20" s="76">
        <v>200</v>
      </c>
      <c r="F20" s="76">
        <v>1</v>
      </c>
      <c r="G20" s="105">
        <f>27675/1000</f>
        <v>27.675000000000001</v>
      </c>
      <c r="H20" s="106" t="s">
        <v>122</v>
      </c>
      <c r="I20" s="106" t="s">
        <v>206</v>
      </c>
      <c r="J20" s="38"/>
    </row>
    <row r="21" spans="1:10" s="37" customFormat="1" ht="47.25">
      <c r="A21" s="103" t="s">
        <v>95</v>
      </c>
      <c r="B21" s="76" t="s">
        <v>123</v>
      </c>
      <c r="C21" s="104">
        <v>2017</v>
      </c>
      <c r="D21" s="104" t="s">
        <v>109</v>
      </c>
      <c r="E21" s="76">
        <v>170</v>
      </c>
      <c r="F21" s="76">
        <v>15</v>
      </c>
      <c r="G21" s="105">
        <f>197924/1000</f>
        <v>197.92400000000001</v>
      </c>
      <c r="H21" s="106" t="s">
        <v>124</v>
      </c>
      <c r="I21" s="106" t="s">
        <v>205</v>
      </c>
      <c r="J21" s="38"/>
    </row>
    <row r="22" spans="1:10" s="37" customFormat="1" ht="63">
      <c r="A22" s="103" t="s">
        <v>95</v>
      </c>
      <c r="B22" s="76" t="s">
        <v>125</v>
      </c>
      <c r="C22" s="104">
        <v>2017</v>
      </c>
      <c r="D22" s="104" t="s">
        <v>109</v>
      </c>
      <c r="E22" s="76">
        <v>160</v>
      </c>
      <c r="F22" s="76">
        <v>15</v>
      </c>
      <c r="G22" s="105">
        <f>166887/1000</f>
        <v>166.887</v>
      </c>
      <c r="H22" s="106" t="s">
        <v>110</v>
      </c>
      <c r="I22" s="106" t="s">
        <v>204</v>
      </c>
      <c r="J22" s="38"/>
    </row>
    <row r="23" spans="1:10" s="37" customFormat="1" ht="47.25">
      <c r="A23" s="103" t="s">
        <v>219</v>
      </c>
      <c r="B23" s="76" t="s">
        <v>126</v>
      </c>
      <c r="C23" s="104">
        <v>2017</v>
      </c>
      <c r="D23" s="104" t="s">
        <v>109</v>
      </c>
      <c r="E23" s="76">
        <v>35</v>
      </c>
      <c r="F23" s="76">
        <v>15</v>
      </c>
      <c r="G23" s="105">
        <f>17465/1000</f>
        <v>17.465</v>
      </c>
      <c r="H23" s="106" t="s">
        <v>127</v>
      </c>
      <c r="I23" s="106" t="s">
        <v>203</v>
      </c>
      <c r="J23" s="38"/>
    </row>
    <row r="24" spans="1:10" s="37" customFormat="1" ht="47.25">
      <c r="A24" s="103" t="s">
        <v>93</v>
      </c>
      <c r="B24" s="76" t="s">
        <v>128</v>
      </c>
      <c r="C24" s="104">
        <v>2017</v>
      </c>
      <c r="D24" s="104" t="s">
        <v>109</v>
      </c>
      <c r="E24" s="76">
        <v>80</v>
      </c>
      <c r="F24" s="76">
        <v>5</v>
      </c>
      <c r="G24" s="105">
        <f>25873/1000</f>
        <v>25.873000000000001</v>
      </c>
      <c r="H24" s="106" t="s">
        <v>113</v>
      </c>
      <c r="I24" s="106" t="s">
        <v>202</v>
      </c>
      <c r="J24" s="38"/>
    </row>
    <row r="25" spans="1:10" s="37" customFormat="1" ht="47.25">
      <c r="A25" s="103" t="s">
        <v>93</v>
      </c>
      <c r="B25" s="76" t="s">
        <v>129</v>
      </c>
      <c r="C25" s="104">
        <v>2017</v>
      </c>
      <c r="D25" s="104" t="s">
        <v>109</v>
      </c>
      <c r="E25" s="76">
        <f>45+55</f>
        <v>100</v>
      </c>
      <c r="F25" s="76">
        <v>15</v>
      </c>
      <c r="G25" s="105">
        <f>169281/1000</f>
        <v>169.28100000000001</v>
      </c>
      <c r="H25" s="106" t="s">
        <v>130</v>
      </c>
      <c r="I25" s="106" t="s">
        <v>201</v>
      </c>
      <c r="J25" s="38"/>
    </row>
    <row r="26" spans="1:10" s="48" customFormat="1" ht="40.5" customHeight="1">
      <c r="A26" s="103" t="s">
        <v>93</v>
      </c>
      <c r="B26" s="107" t="s">
        <v>227</v>
      </c>
      <c r="C26" s="106">
        <v>2018</v>
      </c>
      <c r="D26" s="106" t="s">
        <v>109</v>
      </c>
      <c r="E26" s="106">
        <v>20</v>
      </c>
      <c r="F26" s="106">
        <v>15</v>
      </c>
      <c r="G26" s="108">
        <v>3.8768799999999999</v>
      </c>
      <c r="H26" s="106" t="s">
        <v>228</v>
      </c>
      <c r="I26" s="77" t="s">
        <v>423</v>
      </c>
      <c r="J26" s="47"/>
    </row>
    <row r="27" spans="1:10" s="48" customFormat="1" ht="47.25">
      <c r="A27" s="103" t="s">
        <v>224</v>
      </c>
      <c r="B27" s="107" t="s">
        <v>229</v>
      </c>
      <c r="C27" s="106">
        <v>2018</v>
      </c>
      <c r="D27" s="106" t="s">
        <v>109</v>
      </c>
      <c r="E27" s="106">
        <v>360</v>
      </c>
      <c r="F27" s="106">
        <v>15</v>
      </c>
      <c r="G27" s="108">
        <v>436.11446000000001</v>
      </c>
      <c r="H27" s="106" t="s">
        <v>110</v>
      </c>
      <c r="I27" s="77" t="s">
        <v>424</v>
      </c>
      <c r="J27" s="47"/>
    </row>
    <row r="28" spans="1:10" s="48" customFormat="1" ht="47.25">
      <c r="A28" s="103" t="s">
        <v>224</v>
      </c>
      <c r="B28" s="107" t="s">
        <v>230</v>
      </c>
      <c r="C28" s="106">
        <v>2018</v>
      </c>
      <c r="D28" s="106" t="s">
        <v>109</v>
      </c>
      <c r="E28" s="106">
        <v>100</v>
      </c>
      <c r="F28" s="106">
        <v>15</v>
      </c>
      <c r="G28" s="108">
        <v>105.43723</v>
      </c>
      <c r="H28" s="106" t="s">
        <v>110</v>
      </c>
      <c r="I28" s="70" t="s">
        <v>367</v>
      </c>
      <c r="J28" s="47"/>
    </row>
    <row r="29" spans="1:10" s="48" customFormat="1" ht="110.25">
      <c r="A29" s="103" t="s">
        <v>93</v>
      </c>
      <c r="B29" s="107" t="s">
        <v>231</v>
      </c>
      <c r="C29" s="106">
        <v>2018</v>
      </c>
      <c r="D29" s="106" t="s">
        <v>109</v>
      </c>
      <c r="E29" s="106">
        <v>130</v>
      </c>
      <c r="F29" s="106">
        <v>30</v>
      </c>
      <c r="G29" s="108">
        <v>129.84192999999999</v>
      </c>
      <c r="H29" s="106" t="s">
        <v>232</v>
      </c>
      <c r="I29" s="77" t="s">
        <v>425</v>
      </c>
      <c r="J29" s="47"/>
    </row>
    <row r="30" spans="1:10" s="48" customFormat="1" ht="31.5">
      <c r="A30" s="103" t="s">
        <v>93</v>
      </c>
      <c r="B30" s="107" t="s">
        <v>233</v>
      </c>
      <c r="C30" s="106">
        <v>2018</v>
      </c>
      <c r="D30" s="106" t="s">
        <v>109</v>
      </c>
      <c r="E30" s="106">
        <v>50</v>
      </c>
      <c r="F30" s="106">
        <v>29</v>
      </c>
      <c r="G30" s="108">
        <v>197.64543</v>
      </c>
      <c r="H30" s="106" t="s">
        <v>234</v>
      </c>
      <c r="I30" s="77" t="s">
        <v>368</v>
      </c>
      <c r="J30" s="47"/>
    </row>
    <row r="31" spans="1:10" s="48" customFormat="1" ht="63">
      <c r="A31" s="103" t="s">
        <v>93</v>
      </c>
      <c r="B31" s="107" t="s">
        <v>235</v>
      </c>
      <c r="C31" s="106">
        <v>2018</v>
      </c>
      <c r="D31" s="106" t="s">
        <v>109</v>
      </c>
      <c r="E31" s="106">
        <v>20</v>
      </c>
      <c r="F31" s="106">
        <v>15</v>
      </c>
      <c r="G31" s="108">
        <v>2.6444299999999998</v>
      </c>
      <c r="H31" s="106" t="s">
        <v>236</v>
      </c>
      <c r="I31" s="77" t="s">
        <v>426</v>
      </c>
      <c r="J31" s="47"/>
    </row>
    <row r="32" spans="1:10" s="48" customFormat="1" ht="63">
      <c r="A32" s="103" t="s">
        <v>93</v>
      </c>
      <c r="B32" s="107" t="s">
        <v>237</v>
      </c>
      <c r="C32" s="106">
        <v>2018</v>
      </c>
      <c r="D32" s="106" t="s">
        <v>109</v>
      </c>
      <c r="E32" s="106">
        <v>100</v>
      </c>
      <c r="F32" s="106">
        <v>15</v>
      </c>
      <c r="G32" s="108">
        <v>28.770980000000002</v>
      </c>
      <c r="H32" s="106" t="s">
        <v>238</v>
      </c>
      <c r="I32" s="70" t="s">
        <v>369</v>
      </c>
      <c r="J32" s="47"/>
    </row>
    <row r="33" spans="1:10" s="48" customFormat="1" ht="63">
      <c r="A33" s="103" t="s">
        <v>93</v>
      </c>
      <c r="B33" s="107" t="s">
        <v>239</v>
      </c>
      <c r="C33" s="106">
        <v>2018</v>
      </c>
      <c r="D33" s="106" t="s">
        <v>109</v>
      </c>
      <c r="E33" s="106">
        <v>25</v>
      </c>
      <c r="F33" s="106">
        <v>15</v>
      </c>
      <c r="G33" s="108">
        <v>2.38002</v>
      </c>
      <c r="H33" s="106" t="s">
        <v>122</v>
      </c>
      <c r="I33" s="70" t="s">
        <v>370</v>
      </c>
      <c r="J33" s="47"/>
    </row>
    <row r="34" spans="1:10" s="48" customFormat="1" ht="63">
      <c r="A34" s="103" t="s">
        <v>93</v>
      </c>
      <c r="B34" s="107" t="s">
        <v>240</v>
      </c>
      <c r="C34" s="106">
        <v>2018</v>
      </c>
      <c r="D34" s="106" t="s">
        <v>109</v>
      </c>
      <c r="E34" s="106" t="s">
        <v>241</v>
      </c>
      <c r="F34" s="106">
        <v>5</v>
      </c>
      <c r="G34" s="108">
        <v>31.084530000000001</v>
      </c>
      <c r="H34" s="106" t="s">
        <v>242</v>
      </c>
      <c r="I34" s="77" t="s">
        <v>445</v>
      </c>
      <c r="J34" s="47"/>
    </row>
    <row r="35" spans="1:10" s="48" customFormat="1" ht="47.25">
      <c r="A35" s="103" t="s">
        <v>93</v>
      </c>
      <c r="B35" s="107" t="s">
        <v>243</v>
      </c>
      <c r="C35" s="106">
        <v>2018</v>
      </c>
      <c r="D35" s="106" t="s">
        <v>109</v>
      </c>
      <c r="E35" s="106">
        <v>35</v>
      </c>
      <c r="F35" s="106">
        <v>15</v>
      </c>
      <c r="G35" s="108">
        <v>17.663889999999999</v>
      </c>
      <c r="H35" s="106" t="s">
        <v>244</v>
      </c>
      <c r="I35" s="77" t="s">
        <v>427</v>
      </c>
      <c r="J35" s="47"/>
    </row>
    <row r="36" spans="1:10" s="48" customFormat="1" ht="47.25">
      <c r="A36" s="103" t="s">
        <v>93</v>
      </c>
      <c r="B36" s="107" t="s">
        <v>245</v>
      </c>
      <c r="C36" s="106">
        <v>2018</v>
      </c>
      <c r="D36" s="106" t="s">
        <v>109</v>
      </c>
      <c r="E36" s="106">
        <v>35</v>
      </c>
      <c r="F36" s="106">
        <v>10</v>
      </c>
      <c r="G36" s="108">
        <v>17.663889999999999</v>
      </c>
      <c r="H36" s="106" t="s">
        <v>244</v>
      </c>
      <c r="I36" s="70" t="s">
        <v>371</v>
      </c>
      <c r="J36" s="47"/>
    </row>
    <row r="37" spans="1:10" s="48" customFormat="1" ht="47.25">
      <c r="A37" s="103" t="s">
        <v>93</v>
      </c>
      <c r="B37" s="107" t="s">
        <v>246</v>
      </c>
      <c r="C37" s="106">
        <v>2018</v>
      </c>
      <c r="D37" s="106" t="s">
        <v>109</v>
      </c>
      <c r="E37" s="106">
        <v>30</v>
      </c>
      <c r="F37" s="106">
        <v>15</v>
      </c>
      <c r="G37" s="108">
        <v>26</v>
      </c>
      <c r="H37" s="106" t="s">
        <v>247</v>
      </c>
      <c r="I37" s="70" t="s">
        <v>372</v>
      </c>
      <c r="J37" s="47"/>
    </row>
    <row r="38" spans="1:10" s="48" customFormat="1" ht="47.25">
      <c r="A38" s="103" t="s">
        <v>95</v>
      </c>
      <c r="B38" s="107" t="s">
        <v>248</v>
      </c>
      <c r="C38" s="106">
        <v>2018</v>
      </c>
      <c r="D38" s="106" t="s">
        <v>109</v>
      </c>
      <c r="E38" s="106">
        <v>170</v>
      </c>
      <c r="F38" s="106">
        <v>15</v>
      </c>
      <c r="G38" s="108">
        <v>201.4</v>
      </c>
      <c r="H38" s="106" t="s">
        <v>124</v>
      </c>
      <c r="I38" s="77" t="s">
        <v>428</v>
      </c>
      <c r="J38" s="47"/>
    </row>
    <row r="39" spans="1:10" s="48" customFormat="1" ht="47.25">
      <c r="A39" s="103" t="s">
        <v>95</v>
      </c>
      <c r="B39" s="107" t="s">
        <v>249</v>
      </c>
      <c r="C39" s="106">
        <v>2018</v>
      </c>
      <c r="D39" s="106" t="s">
        <v>109</v>
      </c>
      <c r="E39" s="106">
        <v>300</v>
      </c>
      <c r="F39" s="106">
        <v>15</v>
      </c>
      <c r="G39" s="108">
        <v>511.5</v>
      </c>
      <c r="H39" s="106" t="s">
        <v>110</v>
      </c>
      <c r="I39" s="70" t="s">
        <v>373</v>
      </c>
      <c r="J39" s="47"/>
    </row>
    <row r="40" spans="1:10" s="48" customFormat="1" ht="47.25">
      <c r="A40" s="103" t="s">
        <v>93</v>
      </c>
      <c r="B40" s="107" t="s">
        <v>250</v>
      </c>
      <c r="C40" s="106">
        <v>2018</v>
      </c>
      <c r="D40" s="106" t="s">
        <v>109</v>
      </c>
      <c r="E40" s="106">
        <v>30</v>
      </c>
      <c r="F40" s="106">
        <v>15</v>
      </c>
      <c r="G40" s="108">
        <v>28.1</v>
      </c>
      <c r="H40" s="106" t="s">
        <v>247</v>
      </c>
      <c r="I40" s="70" t="s">
        <v>374</v>
      </c>
      <c r="J40" s="47"/>
    </row>
    <row r="41" spans="1:10" s="48" customFormat="1" ht="63">
      <c r="A41" s="103" t="s">
        <v>93</v>
      </c>
      <c r="B41" s="107" t="s">
        <v>251</v>
      </c>
      <c r="C41" s="106">
        <v>2018</v>
      </c>
      <c r="D41" s="106" t="s">
        <v>109</v>
      </c>
      <c r="E41" s="106" t="s">
        <v>252</v>
      </c>
      <c r="F41" s="106">
        <v>15</v>
      </c>
      <c r="G41" s="108">
        <v>465.4</v>
      </c>
      <c r="H41" s="106" t="s">
        <v>253</v>
      </c>
      <c r="I41" s="70" t="s">
        <v>375</v>
      </c>
      <c r="J41" s="47"/>
    </row>
    <row r="42" spans="1:10" s="48" customFormat="1" ht="47.25">
      <c r="A42" s="103" t="s">
        <v>95</v>
      </c>
      <c r="B42" s="107" t="s">
        <v>254</v>
      </c>
      <c r="C42" s="106">
        <v>2018</v>
      </c>
      <c r="D42" s="106" t="s">
        <v>109</v>
      </c>
      <c r="E42" s="106">
        <v>40</v>
      </c>
      <c r="F42" s="106">
        <v>20</v>
      </c>
      <c r="G42" s="108">
        <v>76.900000000000006</v>
      </c>
      <c r="H42" s="106" t="s">
        <v>255</v>
      </c>
      <c r="I42" s="77" t="s">
        <v>429</v>
      </c>
      <c r="J42" s="47"/>
    </row>
    <row r="43" spans="1:10" s="48" customFormat="1" ht="63">
      <c r="A43" s="103" t="s">
        <v>94</v>
      </c>
      <c r="B43" s="107" t="s">
        <v>256</v>
      </c>
      <c r="C43" s="106">
        <v>2018</v>
      </c>
      <c r="D43" s="106" t="s">
        <v>109</v>
      </c>
      <c r="E43" s="106" t="s">
        <v>257</v>
      </c>
      <c r="F43" s="106">
        <v>148.80000000000001</v>
      </c>
      <c r="G43" s="108">
        <v>241.7</v>
      </c>
      <c r="H43" s="106" t="s">
        <v>258</v>
      </c>
      <c r="I43" s="70" t="s">
        <v>376</v>
      </c>
      <c r="J43" s="47"/>
    </row>
    <row r="44" spans="1:10" s="48" customFormat="1" ht="47.25">
      <c r="A44" s="103" t="s">
        <v>93</v>
      </c>
      <c r="B44" s="107" t="s">
        <v>259</v>
      </c>
      <c r="C44" s="106">
        <v>2018</v>
      </c>
      <c r="D44" s="106" t="s">
        <v>109</v>
      </c>
      <c r="E44" s="106">
        <v>20</v>
      </c>
      <c r="F44" s="106">
        <v>15</v>
      </c>
      <c r="G44" s="108">
        <v>4.0999999999999996</v>
      </c>
      <c r="H44" s="106" t="s">
        <v>122</v>
      </c>
      <c r="I44" s="70" t="s">
        <v>377</v>
      </c>
      <c r="J44" s="47"/>
    </row>
    <row r="45" spans="1:10" s="48" customFormat="1" ht="63">
      <c r="A45" s="103" t="s">
        <v>93</v>
      </c>
      <c r="B45" s="107" t="s">
        <v>260</v>
      </c>
      <c r="C45" s="106">
        <v>2018</v>
      </c>
      <c r="D45" s="106" t="s">
        <v>109</v>
      </c>
      <c r="E45" s="106">
        <v>120</v>
      </c>
      <c r="F45" s="106">
        <v>15</v>
      </c>
      <c r="G45" s="108">
        <v>25.4</v>
      </c>
      <c r="H45" s="106" t="s">
        <v>261</v>
      </c>
      <c r="I45" s="70" t="s">
        <v>378</v>
      </c>
      <c r="J45" s="47"/>
    </row>
    <row r="46" spans="1:10" s="48" customFormat="1" ht="63">
      <c r="A46" s="103" t="s">
        <v>93</v>
      </c>
      <c r="B46" s="107" t="s">
        <v>262</v>
      </c>
      <c r="C46" s="106">
        <v>2018</v>
      </c>
      <c r="D46" s="106" t="s">
        <v>109</v>
      </c>
      <c r="E46" s="106">
        <v>75</v>
      </c>
      <c r="F46" s="106">
        <v>15</v>
      </c>
      <c r="G46" s="108">
        <v>32.299999999999997</v>
      </c>
      <c r="H46" s="106" t="s">
        <v>261</v>
      </c>
      <c r="I46" s="70" t="s">
        <v>379</v>
      </c>
      <c r="J46" s="47"/>
    </row>
    <row r="47" spans="1:10" s="48" customFormat="1" ht="47.25">
      <c r="A47" s="103" t="s">
        <v>93</v>
      </c>
      <c r="B47" s="107" t="s">
        <v>263</v>
      </c>
      <c r="C47" s="106">
        <v>2018</v>
      </c>
      <c r="D47" s="106" t="s">
        <v>109</v>
      </c>
      <c r="E47" s="106">
        <v>260</v>
      </c>
      <c r="F47" s="106">
        <v>15</v>
      </c>
      <c r="G47" s="108">
        <v>284</v>
      </c>
      <c r="H47" s="106" t="s">
        <v>264</v>
      </c>
      <c r="I47" s="70" t="s">
        <v>380</v>
      </c>
      <c r="J47" s="47"/>
    </row>
    <row r="48" spans="1:10" s="48" customFormat="1" ht="63">
      <c r="A48" s="103" t="s">
        <v>93</v>
      </c>
      <c r="B48" s="107" t="s">
        <v>265</v>
      </c>
      <c r="C48" s="106">
        <v>2018</v>
      </c>
      <c r="D48" s="106" t="s">
        <v>109</v>
      </c>
      <c r="E48" s="106" t="s">
        <v>266</v>
      </c>
      <c r="F48" s="106">
        <v>15</v>
      </c>
      <c r="G48" s="108">
        <v>64.400000000000006</v>
      </c>
      <c r="H48" s="106" t="s">
        <v>267</v>
      </c>
      <c r="I48" s="70" t="s">
        <v>381</v>
      </c>
      <c r="J48" s="47"/>
    </row>
    <row r="49" spans="1:9" s="48" customFormat="1" ht="47.25">
      <c r="A49" s="103" t="s">
        <v>93</v>
      </c>
      <c r="B49" s="107" t="s">
        <v>268</v>
      </c>
      <c r="C49" s="106">
        <v>2018</v>
      </c>
      <c r="D49" s="106" t="s">
        <v>109</v>
      </c>
      <c r="E49" s="106" t="s">
        <v>269</v>
      </c>
      <c r="F49" s="106">
        <v>5</v>
      </c>
      <c r="G49" s="108">
        <v>167</v>
      </c>
      <c r="H49" s="106" t="s">
        <v>270</v>
      </c>
      <c r="I49" s="70" t="s">
        <v>382</v>
      </c>
    </row>
    <row r="50" spans="1:9" s="48" customFormat="1" ht="31.5">
      <c r="A50" s="103" t="s">
        <v>93</v>
      </c>
      <c r="B50" s="107" t="s">
        <v>455</v>
      </c>
      <c r="C50" s="106">
        <v>2019</v>
      </c>
      <c r="D50" s="106" t="s">
        <v>109</v>
      </c>
      <c r="E50" s="106">
        <v>35</v>
      </c>
      <c r="F50" s="106">
        <v>15</v>
      </c>
      <c r="G50" s="108">
        <v>4.8640400000000001</v>
      </c>
      <c r="H50" s="106" t="s">
        <v>236</v>
      </c>
      <c r="I50" s="70" t="s">
        <v>680</v>
      </c>
    </row>
    <row r="51" spans="1:9" s="48" customFormat="1" ht="31.5">
      <c r="A51" s="103" t="s">
        <v>93</v>
      </c>
      <c r="B51" s="107" t="s">
        <v>456</v>
      </c>
      <c r="C51" s="106">
        <v>2019</v>
      </c>
      <c r="D51" s="106" t="s">
        <v>109</v>
      </c>
      <c r="E51" s="106">
        <v>20</v>
      </c>
      <c r="F51" s="106">
        <v>15</v>
      </c>
      <c r="G51" s="108">
        <v>19.31137</v>
      </c>
      <c r="H51" s="106" t="s">
        <v>458</v>
      </c>
      <c r="I51" s="70" t="s">
        <v>652</v>
      </c>
    </row>
    <row r="52" spans="1:9" s="48" customFormat="1" ht="63">
      <c r="A52" s="103" t="s">
        <v>93</v>
      </c>
      <c r="B52" s="107" t="s">
        <v>457</v>
      </c>
      <c r="C52" s="106">
        <v>2019</v>
      </c>
      <c r="D52" s="106" t="s">
        <v>109</v>
      </c>
      <c r="E52" s="106">
        <v>60</v>
      </c>
      <c r="F52" s="106">
        <v>15</v>
      </c>
      <c r="G52" s="108">
        <v>5.8409300000000002</v>
      </c>
      <c r="H52" s="106" t="s">
        <v>236</v>
      </c>
      <c r="I52" s="70" t="s">
        <v>645</v>
      </c>
    </row>
    <row r="53" spans="1:9" s="48" customFormat="1" ht="47.25">
      <c r="A53" s="103" t="s">
        <v>224</v>
      </c>
      <c r="B53" s="107" t="s">
        <v>459</v>
      </c>
      <c r="C53" s="106">
        <v>2019</v>
      </c>
      <c r="D53" s="106" t="s">
        <v>109</v>
      </c>
      <c r="E53" s="106">
        <v>350</v>
      </c>
      <c r="F53" s="106">
        <v>50</v>
      </c>
      <c r="G53" s="108">
        <v>192.42591999999999</v>
      </c>
      <c r="H53" s="106" t="s">
        <v>460</v>
      </c>
      <c r="I53" s="70" t="s">
        <v>617</v>
      </c>
    </row>
    <row r="54" spans="1:9" s="48" customFormat="1" ht="63">
      <c r="A54" s="103" t="s">
        <v>598</v>
      </c>
      <c r="B54" s="107" t="s">
        <v>461</v>
      </c>
      <c r="C54" s="106">
        <v>2019</v>
      </c>
      <c r="D54" s="106" t="s">
        <v>109</v>
      </c>
      <c r="E54" s="106">
        <v>255</v>
      </c>
      <c r="F54" s="106">
        <v>15</v>
      </c>
      <c r="G54" s="108">
        <v>209.38018</v>
      </c>
      <c r="H54" s="106" t="s">
        <v>462</v>
      </c>
      <c r="I54" s="70" t="s">
        <v>621</v>
      </c>
    </row>
    <row r="55" spans="1:9" s="48" customFormat="1" ht="47.25">
      <c r="A55" s="103" t="s">
        <v>224</v>
      </c>
      <c r="B55" s="107" t="s">
        <v>466</v>
      </c>
      <c r="C55" s="106">
        <v>2019</v>
      </c>
      <c r="D55" s="106" t="s">
        <v>109</v>
      </c>
      <c r="E55" s="106">
        <v>140</v>
      </c>
      <c r="F55" s="106">
        <v>22</v>
      </c>
      <c r="G55" s="108">
        <v>174.32687999999999</v>
      </c>
      <c r="H55" s="106" t="s">
        <v>110</v>
      </c>
      <c r="I55" s="70" t="s">
        <v>681</v>
      </c>
    </row>
    <row r="56" spans="1:9" s="48" customFormat="1" ht="47.25">
      <c r="A56" s="103" t="s">
        <v>93</v>
      </c>
      <c r="B56" s="107" t="s">
        <v>467</v>
      </c>
      <c r="C56" s="106">
        <v>2019</v>
      </c>
      <c r="D56" s="106" t="s">
        <v>109</v>
      </c>
      <c r="E56" s="106">
        <v>65</v>
      </c>
      <c r="F56" s="106">
        <v>15</v>
      </c>
      <c r="G56" s="108">
        <v>47.910339999999998</v>
      </c>
      <c r="H56" s="106" t="s">
        <v>244</v>
      </c>
      <c r="I56" s="70" t="s">
        <v>648</v>
      </c>
    </row>
    <row r="57" spans="1:9" s="48" customFormat="1" ht="47.25">
      <c r="A57" s="103" t="s">
        <v>93</v>
      </c>
      <c r="B57" s="107" t="s">
        <v>468</v>
      </c>
      <c r="C57" s="106">
        <v>2019</v>
      </c>
      <c r="D57" s="106" t="s">
        <v>109</v>
      </c>
      <c r="E57" s="106">
        <v>20</v>
      </c>
      <c r="F57" s="106">
        <v>15</v>
      </c>
      <c r="G57" s="108">
        <v>23.46809</v>
      </c>
      <c r="H57" s="106" t="s">
        <v>228</v>
      </c>
      <c r="I57" s="70" t="s">
        <v>668</v>
      </c>
    </row>
    <row r="58" spans="1:9" s="48" customFormat="1" ht="63">
      <c r="A58" s="103" t="s">
        <v>93</v>
      </c>
      <c r="B58" s="107" t="s">
        <v>469</v>
      </c>
      <c r="C58" s="106">
        <v>2019</v>
      </c>
      <c r="D58" s="106" t="s">
        <v>109</v>
      </c>
      <c r="E58" s="106">
        <v>55</v>
      </c>
      <c r="F58" s="106">
        <v>15</v>
      </c>
      <c r="G58" s="108">
        <v>20.093779999999999</v>
      </c>
      <c r="H58" s="106" t="s">
        <v>244</v>
      </c>
      <c r="I58" s="70" t="s">
        <v>644</v>
      </c>
    </row>
    <row r="59" spans="1:9" s="48" customFormat="1" ht="63">
      <c r="A59" s="103" t="s">
        <v>224</v>
      </c>
      <c r="B59" s="107" t="s">
        <v>470</v>
      </c>
      <c r="C59" s="106">
        <v>2019</v>
      </c>
      <c r="D59" s="106" t="s">
        <v>109</v>
      </c>
      <c r="E59" s="106">
        <v>300</v>
      </c>
      <c r="F59" s="106">
        <v>15</v>
      </c>
      <c r="G59" s="108">
        <v>284.93982999999997</v>
      </c>
      <c r="H59" s="106" t="s">
        <v>110</v>
      </c>
      <c r="I59" s="70" t="s">
        <v>641</v>
      </c>
    </row>
    <row r="60" spans="1:9" s="48" customFormat="1" ht="47.25">
      <c r="A60" s="103" t="s">
        <v>224</v>
      </c>
      <c r="B60" s="107" t="s">
        <v>471</v>
      </c>
      <c r="C60" s="106">
        <v>2019</v>
      </c>
      <c r="D60" s="106" t="s">
        <v>109</v>
      </c>
      <c r="E60" s="106">
        <v>20</v>
      </c>
      <c r="F60" s="106">
        <v>15</v>
      </c>
      <c r="G60" s="108">
        <v>34.623930000000001</v>
      </c>
      <c r="H60" s="106" t="s">
        <v>480</v>
      </c>
      <c r="I60" s="70" t="s">
        <v>642</v>
      </c>
    </row>
    <row r="61" spans="1:9" s="48" customFormat="1" ht="63">
      <c r="A61" s="103" t="s">
        <v>93</v>
      </c>
      <c r="B61" s="107" t="s">
        <v>472</v>
      </c>
      <c r="C61" s="106">
        <v>2019</v>
      </c>
      <c r="D61" s="106" t="s">
        <v>109</v>
      </c>
      <c r="E61" s="106">
        <v>300</v>
      </c>
      <c r="F61" s="106">
        <v>15</v>
      </c>
      <c r="G61" s="108">
        <v>103.75877</v>
      </c>
      <c r="H61" s="106" t="s">
        <v>481</v>
      </c>
      <c r="I61" s="70" t="s">
        <v>640</v>
      </c>
    </row>
    <row r="62" spans="1:9" s="48" customFormat="1" ht="141.75">
      <c r="A62" s="103" t="s">
        <v>598</v>
      </c>
      <c r="B62" s="107" t="s">
        <v>473</v>
      </c>
      <c r="C62" s="106">
        <v>2019</v>
      </c>
      <c r="D62" s="106" t="s">
        <v>109</v>
      </c>
      <c r="E62" s="106">
        <v>160</v>
      </c>
      <c r="F62" s="106">
        <v>25</v>
      </c>
      <c r="G62" s="108">
        <v>215.68270999999999</v>
      </c>
      <c r="H62" s="106" t="s">
        <v>483</v>
      </c>
      <c r="I62" s="70" t="s">
        <v>636</v>
      </c>
    </row>
    <row r="63" spans="1:9" s="48" customFormat="1" ht="72.75" customHeight="1">
      <c r="A63" s="103" t="s">
        <v>93</v>
      </c>
      <c r="B63" s="107" t="s">
        <v>474</v>
      </c>
      <c r="C63" s="106">
        <v>2019</v>
      </c>
      <c r="D63" s="106" t="s">
        <v>109</v>
      </c>
      <c r="E63" s="106">
        <v>20</v>
      </c>
      <c r="F63" s="106">
        <v>15</v>
      </c>
      <c r="G63" s="108">
        <v>3.1301399999999999</v>
      </c>
      <c r="H63" s="106" t="s">
        <v>228</v>
      </c>
      <c r="I63" s="70" t="s">
        <v>647</v>
      </c>
    </row>
    <row r="64" spans="1:9" s="48" customFormat="1" ht="63">
      <c r="A64" s="103" t="s">
        <v>93</v>
      </c>
      <c r="B64" s="107" t="s">
        <v>475</v>
      </c>
      <c r="C64" s="106">
        <v>2019</v>
      </c>
      <c r="D64" s="106" t="s">
        <v>109</v>
      </c>
      <c r="E64" s="106">
        <v>60</v>
      </c>
      <c r="F64" s="106">
        <v>16</v>
      </c>
      <c r="G64" s="108">
        <v>7.6334200000000001</v>
      </c>
      <c r="H64" s="106" t="s">
        <v>122</v>
      </c>
      <c r="I64" s="70" t="s">
        <v>618</v>
      </c>
    </row>
    <row r="65" spans="1:10" s="48" customFormat="1" ht="283.5">
      <c r="A65" s="103" t="s">
        <v>598</v>
      </c>
      <c r="B65" s="107" t="s">
        <v>476</v>
      </c>
      <c r="C65" s="106">
        <v>2019</v>
      </c>
      <c r="D65" s="106" t="s">
        <v>109</v>
      </c>
      <c r="E65" s="106">
        <v>310</v>
      </c>
      <c r="F65" s="106">
        <v>15</v>
      </c>
      <c r="G65" s="108">
        <v>234.48034000000001</v>
      </c>
      <c r="H65" s="106" t="s">
        <v>485</v>
      </c>
      <c r="I65" s="70" t="s">
        <v>663</v>
      </c>
    </row>
    <row r="66" spans="1:10" s="48" customFormat="1" ht="63">
      <c r="A66" s="103" t="s">
        <v>224</v>
      </c>
      <c r="B66" s="107" t="s">
        <v>477</v>
      </c>
      <c r="C66" s="106">
        <v>2019</v>
      </c>
      <c r="D66" s="106" t="s">
        <v>109</v>
      </c>
      <c r="E66" s="106">
        <v>20</v>
      </c>
      <c r="F66" s="106">
        <v>15</v>
      </c>
      <c r="G66" s="108">
        <v>50.002679999999998</v>
      </c>
      <c r="H66" s="106" t="s">
        <v>480</v>
      </c>
      <c r="I66" s="70" t="s">
        <v>646</v>
      </c>
    </row>
    <row r="67" spans="1:10" s="48" customFormat="1" ht="94.5">
      <c r="A67" s="103" t="s">
        <v>93</v>
      </c>
      <c r="B67" s="107" t="s">
        <v>506</v>
      </c>
      <c r="C67" s="106">
        <v>2019</v>
      </c>
      <c r="D67" s="106" t="s">
        <v>109</v>
      </c>
      <c r="E67" s="106">
        <v>135</v>
      </c>
      <c r="F67" s="106">
        <v>15</v>
      </c>
      <c r="G67" s="108">
        <v>230.20123999999998</v>
      </c>
      <c r="H67" s="106" t="s">
        <v>543</v>
      </c>
      <c r="I67" s="70" t="s">
        <v>666</v>
      </c>
    </row>
    <row r="68" spans="1:10" s="48" customFormat="1" ht="110.25">
      <c r="A68" s="103" t="s">
        <v>93</v>
      </c>
      <c r="B68" s="107" t="s">
        <v>511</v>
      </c>
      <c r="C68" s="106">
        <v>2019</v>
      </c>
      <c r="D68" s="106" t="s">
        <v>109</v>
      </c>
      <c r="E68" s="106">
        <v>340</v>
      </c>
      <c r="F68" s="106">
        <v>15</v>
      </c>
      <c r="G68" s="108">
        <v>355.23225000000002</v>
      </c>
      <c r="H68" s="106" t="s">
        <v>548</v>
      </c>
      <c r="I68" s="70" t="s">
        <v>667</v>
      </c>
    </row>
    <row r="69" spans="1:10" s="48" customFormat="1" ht="78.75">
      <c r="A69" s="103" t="s">
        <v>93</v>
      </c>
      <c r="B69" s="107" t="s">
        <v>478</v>
      </c>
      <c r="C69" s="106">
        <v>2019</v>
      </c>
      <c r="D69" s="106" t="s">
        <v>109</v>
      </c>
      <c r="E69" s="106">
        <v>42</v>
      </c>
      <c r="F69" s="106">
        <v>8</v>
      </c>
      <c r="G69" s="108">
        <v>9.7392900000000004</v>
      </c>
      <c r="H69" s="106" t="s">
        <v>122</v>
      </c>
      <c r="I69" s="70" t="s">
        <v>643</v>
      </c>
    </row>
    <row r="70" spans="1:10" s="37" customFormat="1" ht="47.25">
      <c r="A70" s="109" t="s">
        <v>98</v>
      </c>
      <c r="B70" s="110" t="s">
        <v>131</v>
      </c>
      <c r="C70" s="111">
        <v>2017</v>
      </c>
      <c r="D70" s="111" t="s">
        <v>99</v>
      </c>
      <c r="E70" s="112">
        <v>40</v>
      </c>
      <c r="F70" s="112">
        <v>460</v>
      </c>
      <c r="G70" s="113">
        <f>123546/1000</f>
        <v>123.54600000000001</v>
      </c>
      <c r="H70" s="114" t="s">
        <v>132</v>
      </c>
      <c r="I70" s="114" t="s">
        <v>200</v>
      </c>
      <c r="J70" s="47" t="s">
        <v>451</v>
      </c>
    </row>
    <row r="71" spans="1:10" s="37" customFormat="1" ht="47.25">
      <c r="A71" s="109" t="s">
        <v>98</v>
      </c>
      <c r="B71" s="110" t="s">
        <v>133</v>
      </c>
      <c r="C71" s="111">
        <v>2017</v>
      </c>
      <c r="D71" s="111" t="s">
        <v>99</v>
      </c>
      <c r="E71" s="112">
        <v>325</v>
      </c>
      <c r="F71" s="112">
        <v>222</v>
      </c>
      <c r="G71" s="113">
        <f>869146/1000</f>
        <v>869.14599999999996</v>
      </c>
      <c r="H71" s="114" t="s">
        <v>132</v>
      </c>
      <c r="I71" s="114" t="s">
        <v>199</v>
      </c>
      <c r="J71" s="38"/>
    </row>
    <row r="72" spans="1:10" s="48" customFormat="1" ht="78.75">
      <c r="A72" s="109" t="s">
        <v>96</v>
      </c>
      <c r="B72" s="115" t="s">
        <v>271</v>
      </c>
      <c r="C72" s="114">
        <v>2018</v>
      </c>
      <c r="D72" s="114" t="s">
        <v>99</v>
      </c>
      <c r="E72" s="114">
        <v>323</v>
      </c>
      <c r="F72" s="114">
        <v>110</v>
      </c>
      <c r="G72" s="116">
        <v>461.78444999999999</v>
      </c>
      <c r="H72" s="114" t="s">
        <v>272</v>
      </c>
      <c r="I72" s="117" t="s">
        <v>383</v>
      </c>
    </row>
    <row r="73" spans="1:10" s="48" customFormat="1" ht="63">
      <c r="A73" s="109" t="s">
        <v>601</v>
      </c>
      <c r="B73" s="123" t="s">
        <v>486</v>
      </c>
      <c r="C73" s="114">
        <v>2019</v>
      </c>
      <c r="D73" s="114" t="s">
        <v>92</v>
      </c>
      <c r="E73" s="114">
        <v>70</v>
      </c>
      <c r="F73" s="114">
        <v>800</v>
      </c>
      <c r="G73" s="116">
        <v>158.92684</v>
      </c>
      <c r="H73" s="114" t="s">
        <v>487</v>
      </c>
      <c r="I73" s="117" t="s">
        <v>670</v>
      </c>
    </row>
    <row r="74" spans="1:10" s="48" customFormat="1" ht="252">
      <c r="A74" s="109" t="s">
        <v>600</v>
      </c>
      <c r="B74" s="123" t="s">
        <v>488</v>
      </c>
      <c r="C74" s="114">
        <v>2019</v>
      </c>
      <c r="D74" s="114" t="s">
        <v>92</v>
      </c>
      <c r="E74" s="114" t="s">
        <v>489</v>
      </c>
      <c r="F74" s="114">
        <v>300</v>
      </c>
      <c r="G74" s="116">
        <v>1681.5762400000001</v>
      </c>
      <c r="H74" s="114" t="s">
        <v>490</v>
      </c>
      <c r="I74" s="117" t="s">
        <v>655</v>
      </c>
      <c r="J74" s="48">
        <f>50+27+16+22+18+363</f>
        <v>496</v>
      </c>
    </row>
    <row r="75" spans="1:10" s="37" customFormat="1" ht="47.25">
      <c r="A75" s="97" t="s">
        <v>220</v>
      </c>
      <c r="B75" s="78" t="s">
        <v>134</v>
      </c>
      <c r="C75" s="98">
        <v>2017</v>
      </c>
      <c r="D75" s="98" t="s">
        <v>109</v>
      </c>
      <c r="E75" s="78">
        <v>155</v>
      </c>
      <c r="F75" s="79">
        <v>45</v>
      </c>
      <c r="G75" s="99">
        <f>207496/1000</f>
        <v>207.49600000000001</v>
      </c>
      <c r="H75" s="100" t="s">
        <v>135</v>
      </c>
      <c r="I75" s="100" t="s">
        <v>198</v>
      </c>
      <c r="J75" s="38"/>
    </row>
    <row r="76" spans="1:10" s="37" customFormat="1" ht="47.25">
      <c r="A76" s="97" t="s">
        <v>220</v>
      </c>
      <c r="B76" s="78" t="s">
        <v>136</v>
      </c>
      <c r="C76" s="98">
        <v>2017</v>
      </c>
      <c r="D76" s="98" t="s">
        <v>109</v>
      </c>
      <c r="E76" s="78">
        <v>60</v>
      </c>
      <c r="F76" s="79">
        <v>10</v>
      </c>
      <c r="G76" s="99">
        <f>85203/1000</f>
        <v>85.203000000000003</v>
      </c>
      <c r="H76" s="100" t="s">
        <v>137</v>
      </c>
      <c r="I76" s="100" t="s">
        <v>197</v>
      </c>
      <c r="J76" s="38"/>
    </row>
    <row r="77" spans="1:10" s="37" customFormat="1" ht="63">
      <c r="A77" s="97" t="s">
        <v>220</v>
      </c>
      <c r="B77" s="78" t="s">
        <v>138</v>
      </c>
      <c r="C77" s="98">
        <v>2017</v>
      </c>
      <c r="D77" s="98" t="s">
        <v>109</v>
      </c>
      <c r="E77" s="78">
        <v>190</v>
      </c>
      <c r="F77" s="79">
        <v>10</v>
      </c>
      <c r="G77" s="99">
        <f>219264/1000</f>
        <v>219.26400000000001</v>
      </c>
      <c r="H77" s="100" t="s">
        <v>139</v>
      </c>
      <c r="I77" s="100" t="s">
        <v>196</v>
      </c>
      <c r="J77" s="38"/>
    </row>
    <row r="78" spans="1:10" s="37" customFormat="1" ht="47.25">
      <c r="A78" s="97" t="s">
        <v>98</v>
      </c>
      <c r="B78" s="78" t="s">
        <v>140</v>
      </c>
      <c r="C78" s="98">
        <v>2017</v>
      </c>
      <c r="D78" s="98" t="s">
        <v>109</v>
      </c>
      <c r="E78" s="78">
        <v>130</v>
      </c>
      <c r="F78" s="79">
        <v>60</v>
      </c>
      <c r="G78" s="99">
        <f>284684/1000</f>
        <v>284.68400000000003</v>
      </c>
      <c r="H78" s="100" t="s">
        <v>141</v>
      </c>
      <c r="I78" s="100" t="s">
        <v>195</v>
      </c>
      <c r="J78" s="38"/>
    </row>
    <row r="79" spans="1:10" s="37" customFormat="1" ht="47.25">
      <c r="A79" s="97" t="s">
        <v>220</v>
      </c>
      <c r="B79" s="78" t="s">
        <v>142</v>
      </c>
      <c r="C79" s="98">
        <v>2017</v>
      </c>
      <c r="D79" s="98" t="s">
        <v>109</v>
      </c>
      <c r="E79" s="78">
        <v>70</v>
      </c>
      <c r="F79" s="79">
        <v>40</v>
      </c>
      <c r="G79" s="99">
        <f>154800/1000</f>
        <v>154.80000000000001</v>
      </c>
      <c r="H79" s="100" t="s">
        <v>143</v>
      </c>
      <c r="I79" s="100" t="s">
        <v>194</v>
      </c>
      <c r="J79" s="38"/>
    </row>
    <row r="80" spans="1:10" s="37" customFormat="1" ht="47.25">
      <c r="A80" s="97" t="s">
        <v>220</v>
      </c>
      <c r="B80" s="78" t="s">
        <v>144</v>
      </c>
      <c r="C80" s="98">
        <v>2017</v>
      </c>
      <c r="D80" s="98" t="s">
        <v>109</v>
      </c>
      <c r="E80" s="78">
        <v>75</v>
      </c>
      <c r="F80" s="79">
        <v>60</v>
      </c>
      <c r="G80" s="99">
        <f>132271/1000</f>
        <v>132.27099999999999</v>
      </c>
      <c r="H80" s="100" t="s">
        <v>143</v>
      </c>
      <c r="I80" s="100" t="s">
        <v>193</v>
      </c>
      <c r="J80" s="38"/>
    </row>
    <row r="81" spans="1:10" s="37" customFormat="1" ht="47.25">
      <c r="A81" s="97" t="s">
        <v>96</v>
      </c>
      <c r="B81" s="78" t="s">
        <v>145</v>
      </c>
      <c r="C81" s="98">
        <v>2017</v>
      </c>
      <c r="D81" s="98" t="s">
        <v>109</v>
      </c>
      <c r="E81" s="78">
        <v>200</v>
      </c>
      <c r="F81" s="79">
        <v>230</v>
      </c>
      <c r="G81" s="99">
        <f>424700/1000</f>
        <v>424.7</v>
      </c>
      <c r="H81" s="100" t="s">
        <v>146</v>
      </c>
      <c r="I81" s="100" t="s">
        <v>192</v>
      </c>
      <c r="J81" s="38"/>
    </row>
    <row r="82" spans="1:10" s="37" customFormat="1" ht="47.25">
      <c r="A82" s="97" t="s">
        <v>221</v>
      </c>
      <c r="B82" s="78" t="s">
        <v>273</v>
      </c>
      <c r="C82" s="98">
        <v>2017</v>
      </c>
      <c r="D82" s="98" t="s">
        <v>109</v>
      </c>
      <c r="E82" s="78">
        <v>65</v>
      </c>
      <c r="F82" s="79">
        <v>15</v>
      </c>
      <c r="G82" s="99">
        <f>40226/1000</f>
        <v>40.225999999999999</v>
      </c>
      <c r="H82" s="100" t="s">
        <v>147</v>
      </c>
      <c r="I82" s="100" t="s">
        <v>191</v>
      </c>
      <c r="J82" s="38"/>
    </row>
    <row r="83" spans="1:10" s="37" customFormat="1" ht="47.25">
      <c r="A83" s="97" t="s">
        <v>221</v>
      </c>
      <c r="B83" s="78" t="s">
        <v>148</v>
      </c>
      <c r="C83" s="98">
        <v>2017</v>
      </c>
      <c r="D83" s="98" t="s">
        <v>109</v>
      </c>
      <c r="E83" s="78">
        <v>50</v>
      </c>
      <c r="F83" s="79">
        <v>6</v>
      </c>
      <c r="G83" s="99">
        <f>28413/1000</f>
        <v>28.413</v>
      </c>
      <c r="H83" s="100" t="s">
        <v>147</v>
      </c>
      <c r="I83" s="100" t="s">
        <v>190</v>
      </c>
      <c r="J83" s="38"/>
    </row>
    <row r="84" spans="1:10" s="37" customFormat="1" ht="47.25">
      <c r="A84" s="97" t="s">
        <v>220</v>
      </c>
      <c r="B84" s="78" t="s">
        <v>149</v>
      </c>
      <c r="C84" s="98">
        <v>2017</v>
      </c>
      <c r="D84" s="98" t="s">
        <v>109</v>
      </c>
      <c r="E84" s="78">
        <v>80</v>
      </c>
      <c r="F84" s="79">
        <v>45</v>
      </c>
      <c r="G84" s="99">
        <f>119986/1000</f>
        <v>119.986</v>
      </c>
      <c r="H84" s="100" t="s">
        <v>150</v>
      </c>
      <c r="I84" s="100" t="s">
        <v>189</v>
      </c>
      <c r="J84" s="38"/>
    </row>
    <row r="85" spans="1:10" s="37" customFormat="1" ht="47.25">
      <c r="A85" s="97" t="s">
        <v>220</v>
      </c>
      <c r="B85" s="78" t="s">
        <v>151</v>
      </c>
      <c r="C85" s="98">
        <v>2017</v>
      </c>
      <c r="D85" s="98" t="s">
        <v>109</v>
      </c>
      <c r="E85" s="78">
        <v>135</v>
      </c>
      <c r="F85" s="79">
        <v>10</v>
      </c>
      <c r="G85" s="99">
        <f>211962/1000</f>
        <v>211.96199999999999</v>
      </c>
      <c r="H85" s="100" t="s">
        <v>143</v>
      </c>
      <c r="I85" s="100" t="s">
        <v>188</v>
      </c>
      <c r="J85" s="38"/>
    </row>
    <row r="86" spans="1:10" s="37" customFormat="1" ht="47.25">
      <c r="A86" s="97" t="s">
        <v>220</v>
      </c>
      <c r="B86" s="78" t="s">
        <v>152</v>
      </c>
      <c r="C86" s="98">
        <v>2017</v>
      </c>
      <c r="D86" s="98" t="s">
        <v>109</v>
      </c>
      <c r="E86" s="78">
        <v>60</v>
      </c>
      <c r="F86" s="79">
        <v>3</v>
      </c>
      <c r="G86" s="99">
        <f>135369/1000</f>
        <v>135.369</v>
      </c>
      <c r="H86" s="100" t="s">
        <v>153</v>
      </c>
      <c r="I86" s="100" t="s">
        <v>187</v>
      </c>
      <c r="J86" s="38"/>
    </row>
    <row r="87" spans="1:10" s="37" customFormat="1" ht="47.25">
      <c r="A87" s="97" t="s">
        <v>96</v>
      </c>
      <c r="B87" s="78" t="s">
        <v>154</v>
      </c>
      <c r="C87" s="98">
        <v>2017</v>
      </c>
      <c r="D87" s="98" t="s">
        <v>109</v>
      </c>
      <c r="E87" s="78">
        <v>240</v>
      </c>
      <c r="F87" s="79">
        <v>141</v>
      </c>
      <c r="G87" s="99">
        <f>497203/1000</f>
        <v>497.20299999999997</v>
      </c>
      <c r="H87" s="100" t="s">
        <v>155</v>
      </c>
      <c r="I87" s="100" t="s">
        <v>186</v>
      </c>
      <c r="J87" s="38"/>
    </row>
    <row r="88" spans="1:10" s="37" customFormat="1" ht="47.25">
      <c r="A88" s="97" t="s">
        <v>221</v>
      </c>
      <c r="B88" s="78" t="s">
        <v>156</v>
      </c>
      <c r="C88" s="98">
        <v>2017</v>
      </c>
      <c r="D88" s="98" t="s">
        <v>109</v>
      </c>
      <c r="E88" s="78">
        <v>70</v>
      </c>
      <c r="F88" s="79">
        <v>3</v>
      </c>
      <c r="G88" s="99">
        <f>46985/1000</f>
        <v>46.984999999999999</v>
      </c>
      <c r="H88" s="100" t="s">
        <v>157</v>
      </c>
      <c r="I88" s="100" t="s">
        <v>185</v>
      </c>
      <c r="J88" s="38"/>
    </row>
    <row r="89" spans="1:10" s="37" customFormat="1" ht="63">
      <c r="A89" s="97" t="s">
        <v>220</v>
      </c>
      <c r="B89" s="78" t="s">
        <v>158</v>
      </c>
      <c r="C89" s="98">
        <v>2017</v>
      </c>
      <c r="D89" s="98" t="s">
        <v>109</v>
      </c>
      <c r="E89" s="78">
        <f>135+130</f>
        <v>265</v>
      </c>
      <c r="F89" s="79">
        <v>15</v>
      </c>
      <c r="G89" s="99">
        <f>672467/1000</f>
        <v>672.46699999999998</v>
      </c>
      <c r="H89" s="100" t="s">
        <v>159</v>
      </c>
      <c r="I89" s="100" t="s">
        <v>184</v>
      </c>
      <c r="J89" s="38"/>
    </row>
    <row r="90" spans="1:10" s="37" customFormat="1" ht="47.25">
      <c r="A90" s="97" t="s">
        <v>220</v>
      </c>
      <c r="B90" s="78" t="s">
        <v>160</v>
      </c>
      <c r="C90" s="98">
        <v>2017</v>
      </c>
      <c r="D90" s="98" t="s">
        <v>109</v>
      </c>
      <c r="E90" s="78">
        <v>198</v>
      </c>
      <c r="F90" s="79">
        <v>50</v>
      </c>
      <c r="G90" s="99">
        <f>247993/1000</f>
        <v>247.99299999999999</v>
      </c>
      <c r="H90" s="100" t="s">
        <v>161</v>
      </c>
      <c r="I90" s="100" t="s">
        <v>183</v>
      </c>
      <c r="J90" s="38"/>
    </row>
    <row r="91" spans="1:10" s="37" customFormat="1" ht="63">
      <c r="A91" s="97" t="s">
        <v>220</v>
      </c>
      <c r="B91" s="78" t="s">
        <v>162</v>
      </c>
      <c r="C91" s="98">
        <v>2017</v>
      </c>
      <c r="D91" s="98" t="s">
        <v>109</v>
      </c>
      <c r="E91" s="78">
        <v>135</v>
      </c>
      <c r="F91" s="79">
        <v>12</v>
      </c>
      <c r="G91" s="99">
        <f>203861/1000</f>
        <v>203.86099999999999</v>
      </c>
      <c r="H91" s="100" t="s">
        <v>139</v>
      </c>
      <c r="I91" s="100" t="s">
        <v>182</v>
      </c>
      <c r="J91" s="38"/>
    </row>
    <row r="92" spans="1:10" s="48" customFormat="1" ht="63">
      <c r="A92" s="97" t="s">
        <v>220</v>
      </c>
      <c r="B92" s="101" t="s">
        <v>274</v>
      </c>
      <c r="C92" s="100">
        <v>2018</v>
      </c>
      <c r="D92" s="100" t="s">
        <v>109</v>
      </c>
      <c r="E92" s="100">
        <v>70</v>
      </c>
      <c r="F92" s="100">
        <v>15</v>
      </c>
      <c r="G92" s="102">
        <v>68.074269999999999</v>
      </c>
      <c r="H92" s="100" t="s">
        <v>275</v>
      </c>
      <c r="I92" s="80" t="s">
        <v>430</v>
      </c>
      <c r="J92" s="47"/>
    </row>
    <row r="93" spans="1:10" s="48" customFormat="1" ht="63">
      <c r="A93" s="97" t="s">
        <v>96</v>
      </c>
      <c r="B93" s="101" t="s">
        <v>276</v>
      </c>
      <c r="C93" s="100">
        <v>2018</v>
      </c>
      <c r="D93" s="100" t="s">
        <v>109</v>
      </c>
      <c r="E93" s="100" t="s">
        <v>277</v>
      </c>
      <c r="F93" s="100">
        <v>163.19999999999999</v>
      </c>
      <c r="G93" s="102">
        <v>1308.3059599999999</v>
      </c>
      <c r="H93" s="100" t="s">
        <v>278</v>
      </c>
      <c r="I93" s="81" t="s">
        <v>384</v>
      </c>
      <c r="J93" s="47"/>
    </row>
    <row r="94" spans="1:10" s="48" customFormat="1" ht="47.25">
      <c r="A94" s="97" t="s">
        <v>220</v>
      </c>
      <c r="B94" s="101" t="s">
        <v>279</v>
      </c>
      <c r="C94" s="100">
        <v>2018</v>
      </c>
      <c r="D94" s="100" t="s">
        <v>109</v>
      </c>
      <c r="E94" s="100">
        <v>5</v>
      </c>
      <c r="F94" s="100">
        <v>7</v>
      </c>
      <c r="G94" s="102">
        <v>7.9421600000000003</v>
      </c>
      <c r="H94" s="100" t="s">
        <v>280</v>
      </c>
      <c r="I94" s="81" t="s">
        <v>385</v>
      </c>
      <c r="J94" s="47"/>
    </row>
    <row r="95" spans="1:10" s="48" customFormat="1" ht="47.25">
      <c r="A95" s="97" t="s">
        <v>220</v>
      </c>
      <c r="B95" s="101" t="s">
        <v>281</v>
      </c>
      <c r="C95" s="100">
        <v>2018</v>
      </c>
      <c r="D95" s="100" t="s">
        <v>109</v>
      </c>
      <c r="E95" s="100">
        <v>135</v>
      </c>
      <c r="F95" s="100">
        <v>10</v>
      </c>
      <c r="G95" s="102">
        <v>3.6493899999999999</v>
      </c>
      <c r="H95" s="100" t="s">
        <v>153</v>
      </c>
      <c r="I95" s="81" t="s">
        <v>386</v>
      </c>
      <c r="J95" s="47"/>
    </row>
    <row r="96" spans="1:10" s="48" customFormat="1" ht="63">
      <c r="A96" s="97" t="s">
        <v>98</v>
      </c>
      <c r="B96" s="101" t="s">
        <v>282</v>
      </c>
      <c r="C96" s="100">
        <v>2018</v>
      </c>
      <c r="D96" s="100" t="s">
        <v>109</v>
      </c>
      <c r="E96" s="100">
        <v>375</v>
      </c>
      <c r="F96" s="100">
        <v>45</v>
      </c>
      <c r="G96" s="102">
        <v>617.04827</v>
      </c>
      <c r="H96" s="100" t="s">
        <v>283</v>
      </c>
      <c r="I96" s="80" t="s">
        <v>387</v>
      </c>
      <c r="J96" s="47"/>
    </row>
    <row r="97" spans="1:10" s="48" customFormat="1" ht="47.25">
      <c r="A97" s="97" t="s">
        <v>220</v>
      </c>
      <c r="B97" s="101" t="s">
        <v>284</v>
      </c>
      <c r="C97" s="100">
        <v>2018</v>
      </c>
      <c r="D97" s="100" t="s">
        <v>109</v>
      </c>
      <c r="E97" s="100" t="s">
        <v>285</v>
      </c>
      <c r="F97" s="100">
        <v>7</v>
      </c>
      <c r="G97" s="102">
        <v>200.15179000000001</v>
      </c>
      <c r="H97" s="100" t="s">
        <v>286</v>
      </c>
      <c r="I97" s="81" t="s">
        <v>388</v>
      </c>
      <c r="J97" s="47"/>
    </row>
    <row r="98" spans="1:10" s="48" customFormat="1" ht="63">
      <c r="A98" s="97" t="s">
        <v>220</v>
      </c>
      <c r="B98" s="101" t="s">
        <v>287</v>
      </c>
      <c r="C98" s="100">
        <v>2018</v>
      </c>
      <c r="D98" s="100" t="s">
        <v>109</v>
      </c>
      <c r="E98" s="100">
        <v>40</v>
      </c>
      <c r="F98" s="100">
        <v>6</v>
      </c>
      <c r="G98" s="102">
        <v>32.449809999999999</v>
      </c>
      <c r="H98" s="100" t="s">
        <v>147</v>
      </c>
      <c r="I98" s="80" t="s">
        <v>431</v>
      </c>
      <c r="J98" s="47"/>
    </row>
    <row r="99" spans="1:10" s="48" customFormat="1" ht="47.25">
      <c r="A99" s="97" t="s">
        <v>220</v>
      </c>
      <c r="B99" s="101" t="s">
        <v>288</v>
      </c>
      <c r="C99" s="100">
        <v>2018</v>
      </c>
      <c r="D99" s="100" t="s">
        <v>109</v>
      </c>
      <c r="E99" s="100" t="s">
        <v>289</v>
      </c>
      <c r="F99" s="100">
        <v>5</v>
      </c>
      <c r="G99" s="102">
        <v>86.828869999999995</v>
      </c>
      <c r="H99" s="100" t="s">
        <v>290</v>
      </c>
      <c r="I99" s="80" t="s">
        <v>432</v>
      </c>
      <c r="J99" s="47"/>
    </row>
    <row r="100" spans="1:10" s="48" customFormat="1" ht="47.25">
      <c r="A100" s="97" t="s">
        <v>220</v>
      </c>
      <c r="B100" s="101" t="s">
        <v>291</v>
      </c>
      <c r="C100" s="100">
        <v>2018</v>
      </c>
      <c r="D100" s="100" t="s">
        <v>109</v>
      </c>
      <c r="E100" s="100">
        <v>85</v>
      </c>
      <c r="F100" s="100">
        <v>12</v>
      </c>
      <c r="G100" s="102">
        <v>60.333849999999998</v>
      </c>
      <c r="H100" s="100" t="s">
        <v>292</v>
      </c>
      <c r="I100" s="80" t="s">
        <v>433</v>
      </c>
      <c r="J100" s="47"/>
    </row>
    <row r="101" spans="1:10" s="48" customFormat="1" ht="47.25">
      <c r="A101" s="97" t="s">
        <v>98</v>
      </c>
      <c r="B101" s="101" t="s">
        <v>293</v>
      </c>
      <c r="C101" s="100">
        <v>2018</v>
      </c>
      <c r="D101" s="100" t="s">
        <v>109</v>
      </c>
      <c r="E101" s="100">
        <v>75</v>
      </c>
      <c r="F101" s="100">
        <v>70</v>
      </c>
      <c r="G101" s="102">
        <v>207.93049999999999</v>
      </c>
      <c r="H101" s="100" t="s">
        <v>294</v>
      </c>
      <c r="I101" s="81" t="s">
        <v>389</v>
      </c>
      <c r="J101" s="47"/>
    </row>
    <row r="102" spans="1:10" s="48" customFormat="1" ht="78.75">
      <c r="A102" s="97" t="s">
        <v>220</v>
      </c>
      <c r="B102" s="101" t="s">
        <v>295</v>
      </c>
      <c r="C102" s="100">
        <v>2018</v>
      </c>
      <c r="D102" s="100" t="s">
        <v>109</v>
      </c>
      <c r="E102" s="100">
        <v>70</v>
      </c>
      <c r="F102" s="100">
        <v>15</v>
      </c>
      <c r="G102" s="102">
        <v>64.355469999999997</v>
      </c>
      <c r="H102" s="100" t="s">
        <v>137</v>
      </c>
      <c r="I102" s="81" t="s">
        <v>390</v>
      </c>
      <c r="J102" s="47"/>
    </row>
    <row r="103" spans="1:10" s="48" customFormat="1" ht="63">
      <c r="A103" s="97" t="s">
        <v>220</v>
      </c>
      <c r="B103" s="101" t="s">
        <v>296</v>
      </c>
      <c r="C103" s="100">
        <v>2018</v>
      </c>
      <c r="D103" s="100" t="s">
        <v>109</v>
      </c>
      <c r="E103" s="100">
        <v>130</v>
      </c>
      <c r="F103" s="100">
        <v>10</v>
      </c>
      <c r="G103" s="102">
        <v>128.35413</v>
      </c>
      <c r="H103" s="100" t="s">
        <v>297</v>
      </c>
      <c r="I103" s="82" t="s">
        <v>391</v>
      </c>
      <c r="J103" s="47"/>
    </row>
    <row r="104" spans="1:10" s="48" customFormat="1" ht="63">
      <c r="A104" s="97" t="s">
        <v>98</v>
      </c>
      <c r="B104" s="101" t="s">
        <v>298</v>
      </c>
      <c r="C104" s="100">
        <v>2018</v>
      </c>
      <c r="D104" s="100" t="s">
        <v>109</v>
      </c>
      <c r="E104" s="100">
        <v>240</v>
      </c>
      <c r="F104" s="100">
        <v>60</v>
      </c>
      <c r="G104" s="102">
        <v>390.33965999999998</v>
      </c>
      <c r="H104" s="100" t="s">
        <v>294</v>
      </c>
      <c r="I104" s="80" t="s">
        <v>392</v>
      </c>
      <c r="J104" s="47"/>
    </row>
    <row r="105" spans="1:10" s="48" customFormat="1" ht="63">
      <c r="A105" s="97" t="s">
        <v>220</v>
      </c>
      <c r="B105" s="101" t="s">
        <v>299</v>
      </c>
      <c r="C105" s="100">
        <v>2018</v>
      </c>
      <c r="D105" s="100" t="s">
        <v>109</v>
      </c>
      <c r="E105" s="100">
        <v>75</v>
      </c>
      <c r="F105" s="100">
        <v>7</v>
      </c>
      <c r="G105" s="102">
        <v>39.428840000000001</v>
      </c>
      <c r="H105" s="100" t="s">
        <v>300</v>
      </c>
      <c r="I105" s="81" t="s">
        <v>393</v>
      </c>
      <c r="J105" s="47"/>
    </row>
    <row r="106" spans="1:10" s="48" customFormat="1" ht="78.75">
      <c r="A106" s="97" t="s">
        <v>220</v>
      </c>
      <c r="B106" s="101" t="s">
        <v>301</v>
      </c>
      <c r="C106" s="100">
        <v>2018</v>
      </c>
      <c r="D106" s="100" t="s">
        <v>109</v>
      </c>
      <c r="E106" s="100">
        <v>60</v>
      </c>
      <c r="F106" s="100">
        <v>15</v>
      </c>
      <c r="G106" s="102">
        <v>57.201929999999997</v>
      </c>
      <c r="H106" s="100" t="s">
        <v>137</v>
      </c>
      <c r="I106" s="80" t="s">
        <v>446</v>
      </c>
      <c r="J106" s="47"/>
    </row>
    <row r="107" spans="1:10" s="48" customFormat="1" ht="63">
      <c r="A107" s="97" t="s">
        <v>220</v>
      </c>
      <c r="B107" s="101" t="s">
        <v>302</v>
      </c>
      <c r="C107" s="100">
        <v>2018</v>
      </c>
      <c r="D107" s="100" t="s">
        <v>109</v>
      </c>
      <c r="E107" s="100">
        <v>165</v>
      </c>
      <c r="F107" s="100">
        <v>6</v>
      </c>
      <c r="G107" s="102">
        <v>176.143</v>
      </c>
      <c r="H107" s="100" t="s">
        <v>303</v>
      </c>
      <c r="I107" s="80" t="s">
        <v>434</v>
      </c>
      <c r="J107" s="47"/>
    </row>
    <row r="108" spans="1:10" s="48" customFormat="1" ht="63">
      <c r="A108" s="97" t="s">
        <v>98</v>
      </c>
      <c r="B108" s="101" t="s">
        <v>304</v>
      </c>
      <c r="C108" s="100">
        <v>2018</v>
      </c>
      <c r="D108" s="100" t="s">
        <v>109</v>
      </c>
      <c r="E108" s="100">
        <v>50</v>
      </c>
      <c r="F108" s="100">
        <v>129.19999999999999</v>
      </c>
      <c r="G108" s="102">
        <v>141.35129000000001</v>
      </c>
      <c r="H108" s="100" t="s">
        <v>283</v>
      </c>
      <c r="I108" s="81" t="s">
        <v>394</v>
      </c>
      <c r="J108" s="47"/>
    </row>
    <row r="109" spans="1:10" s="48" customFormat="1" ht="63">
      <c r="A109" s="97" t="s">
        <v>97</v>
      </c>
      <c r="B109" s="101" t="s">
        <v>305</v>
      </c>
      <c r="C109" s="100">
        <v>2018</v>
      </c>
      <c r="D109" s="100" t="s">
        <v>109</v>
      </c>
      <c r="E109" s="100">
        <v>222</v>
      </c>
      <c r="F109" s="100">
        <v>140</v>
      </c>
      <c r="G109" s="102">
        <v>914.29211999999995</v>
      </c>
      <c r="H109" s="100" t="s">
        <v>306</v>
      </c>
      <c r="I109" s="81" t="s">
        <v>395</v>
      </c>
      <c r="J109" s="47"/>
    </row>
    <row r="110" spans="1:10" s="48" customFormat="1" ht="63">
      <c r="A110" s="97" t="s">
        <v>220</v>
      </c>
      <c r="B110" s="101" t="s">
        <v>307</v>
      </c>
      <c r="C110" s="100">
        <v>2018</v>
      </c>
      <c r="D110" s="100" t="s">
        <v>109</v>
      </c>
      <c r="E110" s="100">
        <v>85</v>
      </c>
      <c r="F110" s="100">
        <v>0.34</v>
      </c>
      <c r="G110" s="102">
        <v>31.63044</v>
      </c>
      <c r="H110" s="100" t="s">
        <v>308</v>
      </c>
      <c r="I110" s="80" t="s">
        <v>435</v>
      </c>
      <c r="J110" s="47"/>
    </row>
    <row r="111" spans="1:10" s="48" customFormat="1" ht="63">
      <c r="A111" s="97" t="s">
        <v>220</v>
      </c>
      <c r="B111" s="101" t="s">
        <v>309</v>
      </c>
      <c r="C111" s="100">
        <v>2018</v>
      </c>
      <c r="D111" s="100" t="s">
        <v>109</v>
      </c>
      <c r="E111" s="100">
        <v>234</v>
      </c>
      <c r="F111" s="100">
        <v>15</v>
      </c>
      <c r="G111" s="102">
        <v>233.84</v>
      </c>
      <c r="H111" s="100" t="s">
        <v>303</v>
      </c>
      <c r="I111" s="81" t="s">
        <v>422</v>
      </c>
      <c r="J111" s="47"/>
    </row>
    <row r="112" spans="1:10" s="48" customFormat="1" ht="47.25">
      <c r="A112" s="97" t="s">
        <v>220</v>
      </c>
      <c r="B112" s="101" t="s">
        <v>310</v>
      </c>
      <c r="C112" s="100">
        <v>2018</v>
      </c>
      <c r="D112" s="100" t="s">
        <v>109</v>
      </c>
      <c r="E112" s="100">
        <v>55</v>
      </c>
      <c r="F112" s="100">
        <v>5</v>
      </c>
      <c r="G112" s="102">
        <v>14.6</v>
      </c>
      <c r="H112" s="100" t="s">
        <v>311</v>
      </c>
      <c r="I112" s="81" t="s">
        <v>396</v>
      </c>
      <c r="J112" s="47"/>
    </row>
    <row r="113" spans="1:10" s="48" customFormat="1" ht="63">
      <c r="A113" s="97" t="s">
        <v>220</v>
      </c>
      <c r="B113" s="101" t="s">
        <v>312</v>
      </c>
      <c r="C113" s="100">
        <v>2018</v>
      </c>
      <c r="D113" s="100" t="s">
        <v>109</v>
      </c>
      <c r="E113" s="100">
        <v>40</v>
      </c>
      <c r="F113" s="100">
        <v>5</v>
      </c>
      <c r="G113" s="102">
        <v>9.3000000000000007</v>
      </c>
      <c r="H113" s="100" t="s">
        <v>313</v>
      </c>
      <c r="I113" s="81" t="s">
        <v>397</v>
      </c>
      <c r="J113" s="47"/>
    </row>
    <row r="114" spans="1:10" s="48" customFormat="1" ht="63">
      <c r="A114" s="97" t="s">
        <v>220</v>
      </c>
      <c r="B114" s="101" t="s">
        <v>314</v>
      </c>
      <c r="C114" s="100">
        <v>2018</v>
      </c>
      <c r="D114" s="100" t="s">
        <v>109</v>
      </c>
      <c r="E114" s="100" t="s">
        <v>315</v>
      </c>
      <c r="F114" s="100">
        <v>5</v>
      </c>
      <c r="G114" s="102">
        <v>85</v>
      </c>
      <c r="H114" s="100" t="s">
        <v>316</v>
      </c>
      <c r="I114" s="81" t="s">
        <v>398</v>
      </c>
      <c r="J114" s="47"/>
    </row>
    <row r="115" spans="1:10" s="48" customFormat="1" ht="31.5">
      <c r="A115" s="97" t="s">
        <v>220</v>
      </c>
      <c r="B115" s="101" t="s">
        <v>317</v>
      </c>
      <c r="C115" s="100">
        <v>2018</v>
      </c>
      <c r="D115" s="100" t="s">
        <v>109</v>
      </c>
      <c r="E115" s="100">
        <v>118</v>
      </c>
      <c r="F115" s="100">
        <v>5</v>
      </c>
      <c r="G115" s="102">
        <v>26.2</v>
      </c>
      <c r="H115" s="100" t="s">
        <v>318</v>
      </c>
      <c r="I115" s="81" t="s">
        <v>399</v>
      </c>
      <c r="J115" s="47"/>
    </row>
    <row r="116" spans="1:10" s="48" customFormat="1" ht="63">
      <c r="A116" s="97" t="s">
        <v>98</v>
      </c>
      <c r="B116" s="101" t="s">
        <v>319</v>
      </c>
      <c r="C116" s="100">
        <v>2018</v>
      </c>
      <c r="D116" s="100" t="s">
        <v>109</v>
      </c>
      <c r="E116" s="100" t="s">
        <v>320</v>
      </c>
      <c r="F116" s="100">
        <v>60</v>
      </c>
      <c r="G116" s="102">
        <v>551.6</v>
      </c>
      <c r="H116" s="100" t="s">
        <v>321</v>
      </c>
      <c r="I116" s="81" t="s">
        <v>421</v>
      </c>
      <c r="J116" s="47"/>
    </row>
    <row r="117" spans="1:10" s="48" customFormat="1" ht="63">
      <c r="A117" s="97" t="s">
        <v>220</v>
      </c>
      <c r="B117" s="101" t="s">
        <v>322</v>
      </c>
      <c r="C117" s="100">
        <v>2018</v>
      </c>
      <c r="D117" s="100" t="s">
        <v>109</v>
      </c>
      <c r="E117" s="100">
        <v>70</v>
      </c>
      <c r="F117" s="100">
        <v>5</v>
      </c>
      <c r="G117" s="102">
        <v>29.7</v>
      </c>
      <c r="H117" s="100" t="s">
        <v>318</v>
      </c>
      <c r="I117" s="81" t="s">
        <v>401</v>
      </c>
      <c r="J117" s="47"/>
    </row>
    <row r="118" spans="1:10" s="48" customFormat="1" ht="31.5">
      <c r="A118" s="97" t="s">
        <v>220</v>
      </c>
      <c r="B118" s="101" t="s">
        <v>323</v>
      </c>
      <c r="C118" s="100">
        <v>2018</v>
      </c>
      <c r="D118" s="100" t="s">
        <v>109</v>
      </c>
      <c r="E118" s="100">
        <v>40</v>
      </c>
      <c r="F118" s="100">
        <v>6</v>
      </c>
      <c r="G118" s="102">
        <v>39.5</v>
      </c>
      <c r="H118" s="100" t="s">
        <v>147</v>
      </c>
      <c r="I118" s="80" t="s">
        <v>436</v>
      </c>
      <c r="J118" s="47"/>
    </row>
    <row r="119" spans="1:10" s="48" customFormat="1" ht="63">
      <c r="A119" s="97" t="s">
        <v>220</v>
      </c>
      <c r="B119" s="101" t="s">
        <v>324</v>
      </c>
      <c r="C119" s="100">
        <v>2018</v>
      </c>
      <c r="D119" s="100" t="s">
        <v>109</v>
      </c>
      <c r="E119" s="100">
        <v>60</v>
      </c>
      <c r="F119" s="100">
        <v>5</v>
      </c>
      <c r="G119" s="102">
        <v>15.8</v>
      </c>
      <c r="H119" s="100" t="s">
        <v>318</v>
      </c>
      <c r="I119" s="81" t="s">
        <v>402</v>
      </c>
      <c r="J119" s="47"/>
    </row>
    <row r="120" spans="1:10" s="48" customFormat="1" ht="63">
      <c r="A120" s="97" t="s">
        <v>220</v>
      </c>
      <c r="B120" s="101" t="s">
        <v>325</v>
      </c>
      <c r="C120" s="100">
        <v>2018</v>
      </c>
      <c r="D120" s="100" t="s">
        <v>109</v>
      </c>
      <c r="E120" s="100" t="s">
        <v>326</v>
      </c>
      <c r="F120" s="100">
        <v>55</v>
      </c>
      <c r="G120" s="102">
        <v>171.4</v>
      </c>
      <c r="H120" s="100" t="s">
        <v>327</v>
      </c>
      <c r="I120" s="81" t="s">
        <v>403</v>
      </c>
      <c r="J120" s="47"/>
    </row>
    <row r="121" spans="1:10" s="48" customFormat="1" ht="78.75">
      <c r="A121" s="97" t="s">
        <v>220</v>
      </c>
      <c r="B121" s="101" t="s">
        <v>328</v>
      </c>
      <c r="C121" s="100">
        <v>2018</v>
      </c>
      <c r="D121" s="100" t="s">
        <v>109</v>
      </c>
      <c r="E121" s="100">
        <v>130</v>
      </c>
      <c r="F121" s="100">
        <v>11</v>
      </c>
      <c r="G121" s="102">
        <v>128.00285</v>
      </c>
      <c r="H121" s="100" t="s">
        <v>137</v>
      </c>
      <c r="I121" s="80" t="s">
        <v>447</v>
      </c>
      <c r="J121" s="47"/>
    </row>
    <row r="122" spans="1:10" s="48" customFormat="1" ht="78.75">
      <c r="A122" s="97" t="s">
        <v>220</v>
      </c>
      <c r="B122" s="101" t="s">
        <v>329</v>
      </c>
      <c r="C122" s="100">
        <v>2018</v>
      </c>
      <c r="D122" s="100" t="s">
        <v>109</v>
      </c>
      <c r="E122" s="100">
        <v>140</v>
      </c>
      <c r="F122" s="100">
        <v>50</v>
      </c>
      <c r="G122" s="102">
        <v>361.5</v>
      </c>
      <c r="H122" s="100" t="s">
        <v>135</v>
      </c>
      <c r="I122" s="80" t="s">
        <v>404</v>
      </c>
      <c r="J122" s="47"/>
    </row>
    <row r="123" spans="1:10" s="48" customFormat="1" ht="63">
      <c r="A123" s="97" t="s">
        <v>220</v>
      </c>
      <c r="B123" s="101" t="s">
        <v>330</v>
      </c>
      <c r="C123" s="100">
        <v>2018</v>
      </c>
      <c r="D123" s="100" t="s">
        <v>109</v>
      </c>
      <c r="E123" s="100">
        <v>47</v>
      </c>
      <c r="F123" s="100">
        <v>5</v>
      </c>
      <c r="G123" s="102">
        <v>19.399999999999999</v>
      </c>
      <c r="H123" s="100" t="s">
        <v>318</v>
      </c>
      <c r="I123" s="81" t="s">
        <v>405</v>
      </c>
      <c r="J123" s="47"/>
    </row>
    <row r="124" spans="1:10" s="48" customFormat="1" ht="63">
      <c r="A124" s="97" t="s">
        <v>220</v>
      </c>
      <c r="B124" s="101" t="s">
        <v>331</v>
      </c>
      <c r="C124" s="100">
        <v>2018</v>
      </c>
      <c r="D124" s="100" t="s">
        <v>109</v>
      </c>
      <c r="E124" s="100">
        <v>87</v>
      </c>
      <c r="F124" s="100">
        <v>5</v>
      </c>
      <c r="G124" s="102">
        <v>33.200000000000003</v>
      </c>
      <c r="H124" s="100" t="s">
        <v>318</v>
      </c>
      <c r="I124" s="81" t="s">
        <v>406</v>
      </c>
      <c r="J124" s="47"/>
    </row>
    <row r="125" spans="1:10" s="48" customFormat="1" ht="63">
      <c r="A125" s="97" t="s">
        <v>98</v>
      </c>
      <c r="B125" s="101" t="s">
        <v>332</v>
      </c>
      <c r="C125" s="100">
        <v>2018</v>
      </c>
      <c r="D125" s="100" t="s">
        <v>109</v>
      </c>
      <c r="E125" s="100">
        <v>40</v>
      </c>
      <c r="F125" s="100">
        <v>95.8</v>
      </c>
      <c r="G125" s="102">
        <v>210.8</v>
      </c>
      <c r="H125" s="100" t="s">
        <v>333</v>
      </c>
      <c r="I125" s="80" t="s">
        <v>437</v>
      </c>
      <c r="J125" s="47"/>
    </row>
    <row r="126" spans="1:10" s="48" customFormat="1" ht="53.25" customHeight="1">
      <c r="A126" s="97" t="s">
        <v>96</v>
      </c>
      <c r="B126" s="101" t="s">
        <v>334</v>
      </c>
      <c r="C126" s="100">
        <v>2018</v>
      </c>
      <c r="D126" s="100" t="s">
        <v>109</v>
      </c>
      <c r="E126" s="100">
        <v>120</v>
      </c>
      <c r="F126" s="100">
        <v>150</v>
      </c>
      <c r="G126" s="102">
        <v>170.7</v>
      </c>
      <c r="H126" s="100" t="s">
        <v>335</v>
      </c>
      <c r="I126" s="81" t="s">
        <v>407</v>
      </c>
      <c r="J126" s="47"/>
    </row>
    <row r="127" spans="1:10" s="48" customFormat="1" ht="63">
      <c r="A127" s="97" t="s">
        <v>96</v>
      </c>
      <c r="B127" s="101" t="s">
        <v>336</v>
      </c>
      <c r="C127" s="100">
        <v>2018</v>
      </c>
      <c r="D127" s="100" t="s">
        <v>109</v>
      </c>
      <c r="E127" s="100">
        <v>225</v>
      </c>
      <c r="F127" s="100">
        <v>151.19999999999999</v>
      </c>
      <c r="G127" s="102">
        <v>937.1</v>
      </c>
      <c r="H127" s="100" t="s">
        <v>337</v>
      </c>
      <c r="I127" s="81" t="s">
        <v>408</v>
      </c>
      <c r="J127" s="47"/>
    </row>
    <row r="128" spans="1:10" s="48" customFormat="1" ht="63">
      <c r="A128" s="97" t="s">
        <v>220</v>
      </c>
      <c r="B128" s="101" t="s">
        <v>338</v>
      </c>
      <c r="C128" s="100">
        <v>2018</v>
      </c>
      <c r="D128" s="100" t="s">
        <v>109</v>
      </c>
      <c r="E128" s="100">
        <v>20</v>
      </c>
      <c r="F128" s="100">
        <v>15</v>
      </c>
      <c r="G128" s="102">
        <v>42.1</v>
      </c>
      <c r="H128" s="100" t="s">
        <v>137</v>
      </c>
      <c r="I128" s="81" t="s">
        <v>409</v>
      </c>
      <c r="J128" s="47"/>
    </row>
    <row r="129" spans="1:10" s="48" customFormat="1" ht="47.25">
      <c r="A129" s="97" t="s">
        <v>98</v>
      </c>
      <c r="B129" s="101" t="s">
        <v>339</v>
      </c>
      <c r="C129" s="100">
        <v>2018</v>
      </c>
      <c r="D129" s="100" t="s">
        <v>109</v>
      </c>
      <c r="E129" s="100">
        <v>200</v>
      </c>
      <c r="F129" s="100">
        <v>50</v>
      </c>
      <c r="G129" s="102">
        <v>310.60000000000002</v>
      </c>
      <c r="H129" s="100" t="s">
        <v>294</v>
      </c>
      <c r="I129" s="81" t="s">
        <v>410</v>
      </c>
      <c r="J129" s="47"/>
    </row>
    <row r="130" spans="1:10" s="48" customFormat="1" ht="63">
      <c r="A130" s="97" t="s">
        <v>220</v>
      </c>
      <c r="B130" s="101" t="s">
        <v>340</v>
      </c>
      <c r="C130" s="100">
        <v>2018</v>
      </c>
      <c r="D130" s="100" t="s">
        <v>109</v>
      </c>
      <c r="E130" s="100">
        <v>14</v>
      </c>
      <c r="F130" s="100">
        <v>9.1999999999999993</v>
      </c>
      <c r="G130" s="102">
        <v>76.599999999999994</v>
      </c>
      <c r="H130" s="100" t="s">
        <v>341</v>
      </c>
      <c r="I130" s="80" t="s">
        <v>438</v>
      </c>
    </row>
    <row r="131" spans="1:10" s="48" customFormat="1" ht="78.75">
      <c r="A131" s="97" t="s">
        <v>220</v>
      </c>
      <c r="B131" s="101" t="s">
        <v>491</v>
      </c>
      <c r="C131" s="100">
        <v>2019</v>
      </c>
      <c r="D131" s="100" t="s">
        <v>109</v>
      </c>
      <c r="E131" s="100">
        <v>80</v>
      </c>
      <c r="F131" s="100">
        <v>15</v>
      </c>
      <c r="G131" s="125">
        <v>107.35952999999999</v>
      </c>
      <c r="H131" s="100" t="s">
        <v>532</v>
      </c>
      <c r="I131" s="80" t="s">
        <v>626</v>
      </c>
    </row>
    <row r="132" spans="1:10" s="48" customFormat="1" ht="47.25">
      <c r="A132" s="97" t="s">
        <v>220</v>
      </c>
      <c r="B132" s="101" t="s">
        <v>492</v>
      </c>
      <c r="C132" s="100">
        <v>2019</v>
      </c>
      <c r="D132" s="100" t="s">
        <v>109</v>
      </c>
      <c r="E132" s="100">
        <v>5</v>
      </c>
      <c r="F132" s="100">
        <v>10</v>
      </c>
      <c r="G132" s="125">
        <v>4.8476599999999994</v>
      </c>
      <c r="H132" s="100" t="s">
        <v>533</v>
      </c>
      <c r="I132" s="80" t="s">
        <v>634</v>
      </c>
    </row>
    <row r="133" spans="1:10" s="48" customFormat="1" ht="47.25">
      <c r="A133" s="97" t="s">
        <v>599</v>
      </c>
      <c r="B133" s="101" t="s">
        <v>493</v>
      </c>
      <c r="C133" s="100">
        <v>2019</v>
      </c>
      <c r="D133" s="100" t="s">
        <v>109</v>
      </c>
      <c r="E133" s="100">
        <v>280</v>
      </c>
      <c r="F133" s="100">
        <v>120</v>
      </c>
      <c r="G133" s="125">
        <v>562.01031999999998</v>
      </c>
      <c r="H133" s="100" t="s">
        <v>306</v>
      </c>
      <c r="I133" s="80" t="s">
        <v>679</v>
      </c>
    </row>
    <row r="134" spans="1:10" s="48" customFormat="1" ht="47.25">
      <c r="A134" s="97" t="s">
        <v>220</v>
      </c>
      <c r="B134" s="101" t="s">
        <v>494</v>
      </c>
      <c r="C134" s="100">
        <v>2019</v>
      </c>
      <c r="D134" s="100" t="s">
        <v>109</v>
      </c>
      <c r="E134" s="100">
        <v>25</v>
      </c>
      <c r="F134" s="100">
        <v>30</v>
      </c>
      <c r="G134" s="125">
        <v>26.17042</v>
      </c>
      <c r="H134" s="100" t="s">
        <v>534</v>
      </c>
      <c r="I134" s="80" t="s">
        <v>614</v>
      </c>
    </row>
    <row r="135" spans="1:10" s="48" customFormat="1" ht="47.25">
      <c r="A135" s="97" t="s">
        <v>220</v>
      </c>
      <c r="B135" s="101" t="s">
        <v>495</v>
      </c>
      <c r="C135" s="100">
        <v>2019</v>
      </c>
      <c r="D135" s="100" t="s">
        <v>109</v>
      </c>
      <c r="E135" s="100">
        <v>42</v>
      </c>
      <c r="F135" s="100">
        <v>5</v>
      </c>
      <c r="G135" s="125">
        <v>26.183949999999999</v>
      </c>
      <c r="H135" s="100" t="s">
        <v>533</v>
      </c>
      <c r="I135" s="80" t="s">
        <v>678</v>
      </c>
    </row>
    <row r="136" spans="1:10" s="48" customFormat="1" ht="47.25">
      <c r="A136" s="97" t="s">
        <v>220</v>
      </c>
      <c r="B136" s="101" t="s">
        <v>496</v>
      </c>
      <c r="C136" s="100">
        <v>2019</v>
      </c>
      <c r="D136" s="100" t="s">
        <v>109</v>
      </c>
      <c r="E136" s="100">
        <v>20</v>
      </c>
      <c r="F136" s="100">
        <v>5</v>
      </c>
      <c r="G136" s="125">
        <v>13.4975</v>
      </c>
      <c r="H136" s="100" t="s">
        <v>533</v>
      </c>
      <c r="I136" s="80" t="s">
        <v>677</v>
      </c>
    </row>
    <row r="137" spans="1:10" s="48" customFormat="1" ht="63">
      <c r="A137" s="97" t="s">
        <v>220</v>
      </c>
      <c r="B137" s="101" t="s">
        <v>497</v>
      </c>
      <c r="C137" s="100">
        <v>2019</v>
      </c>
      <c r="D137" s="100" t="s">
        <v>109</v>
      </c>
      <c r="E137" s="100">
        <f>61+ 64+67</f>
        <v>192</v>
      </c>
      <c r="F137" s="100">
        <v>45</v>
      </c>
      <c r="G137" s="125">
        <v>105.50028999999999</v>
      </c>
      <c r="H137" s="100" t="s">
        <v>537</v>
      </c>
      <c r="I137" s="80" t="s">
        <v>638</v>
      </c>
    </row>
    <row r="138" spans="1:10" s="48" customFormat="1" ht="63">
      <c r="A138" s="97" t="s">
        <v>220</v>
      </c>
      <c r="B138" s="101" t="s">
        <v>498</v>
      </c>
      <c r="C138" s="100">
        <v>2019</v>
      </c>
      <c r="D138" s="100" t="s">
        <v>109</v>
      </c>
      <c r="E138" s="100">
        <v>140</v>
      </c>
      <c r="F138" s="100">
        <v>5</v>
      </c>
      <c r="G138" s="125">
        <v>107.52006</v>
      </c>
      <c r="H138" s="100" t="s">
        <v>538</v>
      </c>
      <c r="I138" s="80" t="s">
        <v>631</v>
      </c>
    </row>
    <row r="139" spans="1:10" s="48" customFormat="1" ht="63">
      <c r="A139" s="97" t="s">
        <v>220</v>
      </c>
      <c r="B139" s="101" t="s">
        <v>499</v>
      </c>
      <c r="C139" s="100">
        <v>2019</v>
      </c>
      <c r="D139" s="100" t="s">
        <v>109</v>
      </c>
      <c r="E139" s="100">
        <v>80</v>
      </c>
      <c r="F139" s="100">
        <v>10</v>
      </c>
      <c r="G139" s="125">
        <v>54.342699999999994</v>
      </c>
      <c r="H139" s="100" t="s">
        <v>538</v>
      </c>
      <c r="I139" s="80" t="s">
        <v>676</v>
      </c>
    </row>
    <row r="140" spans="1:10" s="48" customFormat="1" ht="47.25">
      <c r="A140" s="97" t="s">
        <v>220</v>
      </c>
      <c r="B140" s="101" t="s">
        <v>500</v>
      </c>
      <c r="C140" s="100">
        <v>2019</v>
      </c>
      <c r="D140" s="100" t="s">
        <v>109</v>
      </c>
      <c r="E140" s="100">
        <v>25</v>
      </c>
      <c r="F140" s="100">
        <v>6</v>
      </c>
      <c r="G140" s="125">
        <v>11.20623</v>
      </c>
      <c r="H140" s="100" t="s">
        <v>533</v>
      </c>
      <c r="I140" s="80" t="s">
        <v>633</v>
      </c>
    </row>
    <row r="141" spans="1:10" s="48" customFormat="1" ht="47.25">
      <c r="A141" s="97" t="s">
        <v>220</v>
      </c>
      <c r="B141" s="101" t="s">
        <v>501</v>
      </c>
      <c r="C141" s="100">
        <v>2019</v>
      </c>
      <c r="D141" s="100" t="s">
        <v>109</v>
      </c>
      <c r="E141" s="100">
        <v>96</v>
      </c>
      <c r="F141" s="100">
        <v>70</v>
      </c>
      <c r="G141" s="125">
        <v>110.00110000000001</v>
      </c>
      <c r="H141" s="100" t="s">
        <v>539</v>
      </c>
      <c r="I141" s="80" t="s">
        <v>611</v>
      </c>
    </row>
    <row r="142" spans="1:10" s="48" customFormat="1" ht="94.5">
      <c r="A142" s="97" t="s">
        <v>220</v>
      </c>
      <c r="B142" s="101" t="s">
        <v>502</v>
      </c>
      <c r="C142" s="100">
        <v>2019</v>
      </c>
      <c r="D142" s="100" t="s">
        <v>109</v>
      </c>
      <c r="E142" s="100">
        <v>30</v>
      </c>
      <c r="F142" s="100">
        <v>4.5</v>
      </c>
      <c r="G142" s="125">
        <v>74.394289999999998</v>
      </c>
      <c r="H142" s="100" t="s">
        <v>540</v>
      </c>
      <c r="I142" s="80" t="s">
        <v>624</v>
      </c>
    </row>
    <row r="143" spans="1:10" s="48" customFormat="1" ht="47.25">
      <c r="A143" s="97" t="s">
        <v>220</v>
      </c>
      <c r="B143" s="101" t="s">
        <v>503</v>
      </c>
      <c r="C143" s="100">
        <v>2019</v>
      </c>
      <c r="D143" s="100" t="s">
        <v>109</v>
      </c>
      <c r="E143" s="100">
        <v>90</v>
      </c>
      <c r="F143" s="100">
        <v>5</v>
      </c>
      <c r="G143" s="125">
        <v>36.052910000000004</v>
      </c>
      <c r="H143" s="100" t="s">
        <v>541</v>
      </c>
      <c r="I143" s="80" t="s">
        <v>672</v>
      </c>
    </row>
    <row r="144" spans="1:10" s="48" customFormat="1" ht="47.25">
      <c r="A144" s="97" t="s">
        <v>220</v>
      </c>
      <c r="B144" s="101" t="s">
        <v>504</v>
      </c>
      <c r="C144" s="100">
        <v>2019</v>
      </c>
      <c r="D144" s="100" t="s">
        <v>109</v>
      </c>
      <c r="E144" s="100">
        <v>37</v>
      </c>
      <c r="F144" s="100">
        <v>5</v>
      </c>
      <c r="G144" s="125">
        <v>14.38485</v>
      </c>
      <c r="H144" s="100" t="s">
        <v>318</v>
      </c>
      <c r="I144" s="80" t="s">
        <v>671</v>
      </c>
    </row>
    <row r="145" spans="1:9" s="48" customFormat="1" ht="47.25">
      <c r="A145" s="97" t="s">
        <v>601</v>
      </c>
      <c r="B145" s="101" t="s">
        <v>505</v>
      </c>
      <c r="C145" s="100">
        <v>2019</v>
      </c>
      <c r="D145" s="100" t="s">
        <v>109</v>
      </c>
      <c r="E145" s="100">
        <v>114</v>
      </c>
      <c r="F145" s="100">
        <v>25</v>
      </c>
      <c r="G145" s="125">
        <v>156.49399</v>
      </c>
      <c r="H145" s="100" t="s">
        <v>542</v>
      </c>
      <c r="I145" s="80" t="s">
        <v>613</v>
      </c>
    </row>
    <row r="146" spans="1:9" s="48" customFormat="1" ht="78.75">
      <c r="A146" s="97" t="s">
        <v>220</v>
      </c>
      <c r="B146" s="101" t="s">
        <v>507</v>
      </c>
      <c r="C146" s="100">
        <v>2019</v>
      </c>
      <c r="D146" s="100" t="s">
        <v>109</v>
      </c>
      <c r="E146" s="100">
        <v>90</v>
      </c>
      <c r="F146" s="100">
        <v>15</v>
      </c>
      <c r="G146" s="125">
        <v>96.14124000000001</v>
      </c>
      <c r="H146" s="100" t="s">
        <v>545</v>
      </c>
      <c r="I146" s="80" t="s">
        <v>669</v>
      </c>
    </row>
    <row r="147" spans="1:9" s="48" customFormat="1" ht="63">
      <c r="A147" s="97" t="s">
        <v>220</v>
      </c>
      <c r="B147" s="101" t="s">
        <v>508</v>
      </c>
      <c r="C147" s="100">
        <v>2019</v>
      </c>
      <c r="D147" s="100" t="s">
        <v>109</v>
      </c>
      <c r="E147" s="100">
        <v>85</v>
      </c>
      <c r="F147" s="100">
        <v>15</v>
      </c>
      <c r="G147" s="125">
        <v>86.735869999999991</v>
      </c>
      <c r="H147" s="100" t="s">
        <v>546</v>
      </c>
      <c r="I147" s="80" t="s">
        <v>630</v>
      </c>
    </row>
    <row r="148" spans="1:9" s="48" customFormat="1" ht="47.25">
      <c r="A148" s="97" t="s">
        <v>220</v>
      </c>
      <c r="B148" s="101" t="s">
        <v>509</v>
      </c>
      <c r="C148" s="100">
        <v>2019</v>
      </c>
      <c r="D148" s="100" t="s">
        <v>109</v>
      </c>
      <c r="E148" s="100">
        <v>50</v>
      </c>
      <c r="F148" s="100">
        <v>7</v>
      </c>
      <c r="G148" s="125">
        <v>32.313759999999995</v>
      </c>
      <c r="H148" s="100" t="s">
        <v>533</v>
      </c>
      <c r="I148" s="80" t="s">
        <v>665</v>
      </c>
    </row>
    <row r="149" spans="1:9" s="48" customFormat="1" ht="78.75">
      <c r="A149" s="97" t="s">
        <v>601</v>
      </c>
      <c r="B149" s="101" t="s">
        <v>510</v>
      </c>
      <c r="C149" s="100">
        <v>2019</v>
      </c>
      <c r="D149" s="100" t="s">
        <v>109</v>
      </c>
      <c r="E149" s="100">
        <v>150</v>
      </c>
      <c r="F149" s="100">
        <v>15</v>
      </c>
      <c r="G149" s="125">
        <v>188.99918</v>
      </c>
      <c r="H149" s="100" t="s">
        <v>547</v>
      </c>
      <c r="I149" s="80" t="s">
        <v>639</v>
      </c>
    </row>
    <row r="150" spans="1:9" s="48" customFormat="1" ht="63">
      <c r="A150" s="97" t="s">
        <v>220</v>
      </c>
      <c r="B150" s="101" t="s">
        <v>512</v>
      </c>
      <c r="C150" s="100">
        <v>2019</v>
      </c>
      <c r="D150" s="100" t="s">
        <v>109</v>
      </c>
      <c r="E150" s="100">
        <v>100</v>
      </c>
      <c r="F150" s="100">
        <v>5</v>
      </c>
      <c r="G150" s="125">
        <v>80.885070000000013</v>
      </c>
      <c r="H150" s="100" t="s">
        <v>538</v>
      </c>
      <c r="I150" s="80" t="s">
        <v>664</v>
      </c>
    </row>
    <row r="151" spans="1:9" s="48" customFormat="1" ht="63">
      <c r="A151" s="97" t="s">
        <v>220</v>
      </c>
      <c r="B151" s="101" t="s">
        <v>513</v>
      </c>
      <c r="C151" s="100">
        <v>2019</v>
      </c>
      <c r="D151" s="100" t="s">
        <v>109</v>
      </c>
      <c r="E151" s="100">
        <v>135</v>
      </c>
      <c r="F151" s="100">
        <v>5</v>
      </c>
      <c r="G151" s="125">
        <v>107.79841</v>
      </c>
      <c r="H151" s="100" t="s">
        <v>538</v>
      </c>
      <c r="I151" s="80" t="s">
        <v>632</v>
      </c>
    </row>
    <row r="152" spans="1:9" s="48" customFormat="1" ht="63">
      <c r="A152" s="97" t="s">
        <v>220</v>
      </c>
      <c r="B152" s="101" t="s">
        <v>514</v>
      </c>
      <c r="C152" s="100">
        <v>2019</v>
      </c>
      <c r="D152" s="100" t="s">
        <v>109</v>
      </c>
      <c r="E152" s="100">
        <v>70</v>
      </c>
      <c r="F152" s="100">
        <v>10</v>
      </c>
      <c r="G152" s="125">
        <v>34.432559999999995</v>
      </c>
      <c r="H152" s="100" t="s">
        <v>550</v>
      </c>
      <c r="I152" s="80" t="s">
        <v>635</v>
      </c>
    </row>
    <row r="153" spans="1:9" s="48" customFormat="1" ht="63">
      <c r="A153" s="97" t="s">
        <v>220</v>
      </c>
      <c r="B153" s="101" t="s">
        <v>515</v>
      </c>
      <c r="C153" s="100">
        <v>2019</v>
      </c>
      <c r="D153" s="100" t="s">
        <v>109</v>
      </c>
      <c r="E153" s="100">
        <v>45</v>
      </c>
      <c r="F153" s="100">
        <v>5</v>
      </c>
      <c r="G153" s="125">
        <v>11.851299999999998</v>
      </c>
      <c r="H153" s="100" t="s">
        <v>551</v>
      </c>
      <c r="I153" s="80" t="s">
        <v>619</v>
      </c>
    </row>
    <row r="154" spans="1:9" s="48" customFormat="1" ht="47.25">
      <c r="A154" s="97" t="s">
        <v>220</v>
      </c>
      <c r="B154" s="101" t="s">
        <v>516</v>
      </c>
      <c r="C154" s="100">
        <v>2019</v>
      </c>
      <c r="D154" s="100" t="s">
        <v>109</v>
      </c>
      <c r="E154" s="100">
        <v>42</v>
      </c>
      <c r="F154" s="100">
        <v>5</v>
      </c>
      <c r="G154" s="125">
        <v>8.6098499999999998</v>
      </c>
      <c r="H154" s="100" t="s">
        <v>552</v>
      </c>
      <c r="I154" s="80" t="s">
        <v>623</v>
      </c>
    </row>
    <row r="155" spans="1:9" s="48" customFormat="1" ht="63">
      <c r="A155" s="97" t="s">
        <v>220</v>
      </c>
      <c r="B155" s="101" t="s">
        <v>517</v>
      </c>
      <c r="C155" s="100">
        <v>2019</v>
      </c>
      <c r="D155" s="100" t="s">
        <v>109</v>
      </c>
      <c r="E155" s="100">
        <f>288+45</f>
        <v>333</v>
      </c>
      <c r="F155" s="100">
        <v>114</v>
      </c>
      <c r="G155" s="125">
        <v>239.45116000000002</v>
      </c>
      <c r="H155" s="100" t="s">
        <v>554</v>
      </c>
      <c r="I155" s="80" t="s">
        <v>629</v>
      </c>
    </row>
    <row r="156" spans="1:9" s="48" customFormat="1" ht="63">
      <c r="A156" s="97" t="s">
        <v>220</v>
      </c>
      <c r="B156" s="101" t="s">
        <v>518</v>
      </c>
      <c r="C156" s="100">
        <v>2019</v>
      </c>
      <c r="D156" s="100" t="s">
        <v>109</v>
      </c>
      <c r="E156" s="100">
        <v>150</v>
      </c>
      <c r="F156" s="100">
        <v>7</v>
      </c>
      <c r="G156" s="125">
        <v>60.595969999999994</v>
      </c>
      <c r="H156" s="100" t="s">
        <v>555</v>
      </c>
      <c r="I156" s="80" t="s">
        <v>627</v>
      </c>
    </row>
    <row r="157" spans="1:9" s="48" customFormat="1" ht="110.25">
      <c r="A157" s="97" t="s">
        <v>220</v>
      </c>
      <c r="B157" s="101" t="s">
        <v>519</v>
      </c>
      <c r="C157" s="100">
        <v>2019</v>
      </c>
      <c r="D157" s="100" t="s">
        <v>109</v>
      </c>
      <c r="E157" s="100">
        <v>45</v>
      </c>
      <c r="F157" s="100">
        <v>15</v>
      </c>
      <c r="G157" s="125">
        <v>28.267889999999998</v>
      </c>
      <c r="H157" s="100" t="s">
        <v>557</v>
      </c>
      <c r="I157" s="80" t="s">
        <v>620</v>
      </c>
    </row>
    <row r="158" spans="1:9" s="48" customFormat="1" ht="63">
      <c r="A158" s="97" t="s">
        <v>220</v>
      </c>
      <c r="B158" s="101" t="s">
        <v>520</v>
      </c>
      <c r="C158" s="100">
        <v>2019</v>
      </c>
      <c r="D158" s="100" t="s">
        <v>109</v>
      </c>
      <c r="E158" s="100">
        <v>100</v>
      </c>
      <c r="F158" s="100">
        <v>15</v>
      </c>
      <c r="G158" s="125">
        <v>76.728489999999994</v>
      </c>
      <c r="H158" s="100" t="s">
        <v>558</v>
      </c>
      <c r="I158" s="80" t="s">
        <v>637</v>
      </c>
    </row>
    <row r="159" spans="1:9" s="48" customFormat="1" ht="63">
      <c r="A159" s="97" t="s">
        <v>220</v>
      </c>
      <c r="B159" s="101" t="s">
        <v>521</v>
      </c>
      <c r="C159" s="100">
        <v>2019</v>
      </c>
      <c r="D159" s="100" t="s">
        <v>109</v>
      </c>
      <c r="E159" s="100">
        <v>80</v>
      </c>
      <c r="F159" s="100">
        <v>5</v>
      </c>
      <c r="G159" s="125">
        <v>43.848480000000002</v>
      </c>
      <c r="H159" s="100" t="s">
        <v>555</v>
      </c>
      <c r="I159" s="80" t="s">
        <v>628</v>
      </c>
    </row>
    <row r="160" spans="1:9" s="48" customFormat="1" ht="63">
      <c r="A160" s="97" t="s">
        <v>602</v>
      </c>
      <c r="B160" s="101" t="s">
        <v>522</v>
      </c>
      <c r="C160" s="100">
        <v>2019</v>
      </c>
      <c r="D160" s="100" t="s">
        <v>109</v>
      </c>
      <c r="E160" s="100">
        <v>225</v>
      </c>
      <c r="F160" s="100">
        <v>90</v>
      </c>
      <c r="G160" s="125">
        <v>428.32112999999998</v>
      </c>
      <c r="H160" s="100" t="s">
        <v>561</v>
      </c>
      <c r="I160" s="80" t="s">
        <v>661</v>
      </c>
    </row>
    <row r="161" spans="1:10" s="48" customFormat="1" ht="63">
      <c r="A161" s="97" t="s">
        <v>602</v>
      </c>
      <c r="B161" s="101" t="s">
        <v>523</v>
      </c>
      <c r="C161" s="100">
        <v>2019</v>
      </c>
      <c r="D161" s="100" t="s">
        <v>109</v>
      </c>
      <c r="E161" s="100" t="s">
        <v>563</v>
      </c>
      <c r="F161" s="100">
        <v>15</v>
      </c>
      <c r="G161" s="125">
        <v>339.61985999999996</v>
      </c>
      <c r="H161" s="100" t="s">
        <v>562</v>
      </c>
      <c r="I161" s="80" t="s">
        <v>622</v>
      </c>
    </row>
    <row r="162" spans="1:10" s="48" customFormat="1" ht="63">
      <c r="A162" s="97" t="s">
        <v>220</v>
      </c>
      <c r="B162" s="101" t="s">
        <v>524</v>
      </c>
      <c r="C162" s="100">
        <v>2019</v>
      </c>
      <c r="D162" s="100" t="s">
        <v>109</v>
      </c>
      <c r="E162" s="100">
        <v>80</v>
      </c>
      <c r="F162" s="100">
        <v>40</v>
      </c>
      <c r="G162" s="125">
        <v>91.661570000000012</v>
      </c>
      <c r="H162" s="100" t="s">
        <v>564</v>
      </c>
      <c r="I162" s="80" t="s">
        <v>654</v>
      </c>
    </row>
    <row r="163" spans="1:10" s="48" customFormat="1" ht="63">
      <c r="A163" s="97" t="s">
        <v>98</v>
      </c>
      <c r="B163" s="101" t="s">
        <v>525</v>
      </c>
      <c r="C163" s="100">
        <v>2019</v>
      </c>
      <c r="D163" s="100" t="s">
        <v>109</v>
      </c>
      <c r="E163" s="100" t="s">
        <v>565</v>
      </c>
      <c r="F163" s="100">
        <v>80</v>
      </c>
      <c r="G163" s="125">
        <v>118.03421</v>
      </c>
      <c r="H163" s="100" t="s">
        <v>566</v>
      </c>
      <c r="I163" s="80" t="s">
        <v>609</v>
      </c>
    </row>
    <row r="164" spans="1:10" s="48" customFormat="1" ht="78.75">
      <c r="A164" s="97" t="s">
        <v>602</v>
      </c>
      <c r="B164" s="101" t="s">
        <v>526</v>
      </c>
      <c r="C164" s="100">
        <v>2019</v>
      </c>
      <c r="D164" s="100" t="s">
        <v>109</v>
      </c>
      <c r="E164" s="100">
        <v>475</v>
      </c>
      <c r="F164" s="100">
        <v>125.6</v>
      </c>
      <c r="G164" s="125">
        <v>988.26453000000004</v>
      </c>
      <c r="H164" s="100" t="s">
        <v>567</v>
      </c>
      <c r="I164" s="80" t="s">
        <v>612</v>
      </c>
    </row>
    <row r="165" spans="1:10" s="48" customFormat="1" ht="63">
      <c r="A165" s="97" t="s">
        <v>600</v>
      </c>
      <c r="B165" s="101" t="s">
        <v>527</v>
      </c>
      <c r="C165" s="100">
        <v>2019</v>
      </c>
      <c r="D165" s="100" t="s">
        <v>109</v>
      </c>
      <c r="E165" s="100">
        <v>170</v>
      </c>
      <c r="F165" s="100">
        <v>50</v>
      </c>
      <c r="G165" s="125">
        <v>135.65063000000001</v>
      </c>
      <c r="H165" s="100" t="s">
        <v>568</v>
      </c>
      <c r="I165" s="80" t="s">
        <v>615</v>
      </c>
    </row>
    <row r="166" spans="1:10" s="48" customFormat="1" ht="63">
      <c r="A166" s="97" t="s">
        <v>96</v>
      </c>
      <c r="B166" s="101" t="s">
        <v>528</v>
      </c>
      <c r="C166" s="100">
        <v>2019</v>
      </c>
      <c r="D166" s="100" t="s">
        <v>109</v>
      </c>
      <c r="E166" s="100">
        <v>172</v>
      </c>
      <c r="F166" s="100">
        <v>150</v>
      </c>
      <c r="G166" s="125">
        <v>321.48465999999996</v>
      </c>
      <c r="H166" s="100" t="s">
        <v>569</v>
      </c>
      <c r="I166" s="80" t="s">
        <v>610</v>
      </c>
    </row>
    <row r="167" spans="1:10" s="48" customFormat="1" ht="63">
      <c r="A167" s="97" t="s">
        <v>220</v>
      </c>
      <c r="B167" s="101" t="s">
        <v>529</v>
      </c>
      <c r="C167" s="100">
        <v>2019</v>
      </c>
      <c r="D167" s="100" t="s">
        <v>109</v>
      </c>
      <c r="E167" s="100">
        <v>13</v>
      </c>
      <c r="F167" s="100">
        <v>5</v>
      </c>
      <c r="G167" s="125">
        <v>5.7471099999999993</v>
      </c>
      <c r="H167" s="100" t="s">
        <v>570</v>
      </c>
      <c r="I167" s="80" t="s">
        <v>625</v>
      </c>
    </row>
    <row r="168" spans="1:10" s="48" customFormat="1" ht="78.75">
      <c r="A168" s="97" t="s">
        <v>599</v>
      </c>
      <c r="B168" s="101" t="s">
        <v>530</v>
      </c>
      <c r="C168" s="100">
        <v>2019</v>
      </c>
      <c r="D168" s="100" t="s">
        <v>109</v>
      </c>
      <c r="E168" s="100">
        <v>480</v>
      </c>
      <c r="F168" s="100">
        <v>238</v>
      </c>
      <c r="G168" s="125">
        <v>1097.26622</v>
      </c>
      <c r="H168" s="100" t="s">
        <v>306</v>
      </c>
      <c r="I168" s="80" t="s">
        <v>653</v>
      </c>
    </row>
    <row r="169" spans="1:10" s="48" customFormat="1" ht="63">
      <c r="A169" s="97" t="s">
        <v>602</v>
      </c>
      <c r="B169" s="101" t="s">
        <v>531</v>
      </c>
      <c r="C169" s="100">
        <v>2019</v>
      </c>
      <c r="D169" s="100" t="s">
        <v>109</v>
      </c>
      <c r="E169" s="100">
        <v>1065</v>
      </c>
      <c r="F169" s="100">
        <v>199</v>
      </c>
      <c r="G169" s="125">
        <v>2229.6295800000003</v>
      </c>
      <c r="H169" s="100" t="s">
        <v>567</v>
      </c>
      <c r="I169" s="80" t="s">
        <v>662</v>
      </c>
    </row>
    <row r="170" spans="1:10" s="48" customFormat="1" ht="78.75">
      <c r="A170" s="118" t="s">
        <v>100</v>
      </c>
      <c r="B170" s="121" t="s">
        <v>342</v>
      </c>
      <c r="C170" s="119">
        <v>2018</v>
      </c>
      <c r="D170" s="119" t="s">
        <v>92</v>
      </c>
      <c r="E170" s="119">
        <v>100</v>
      </c>
      <c r="F170" s="119">
        <v>50</v>
      </c>
      <c r="G170" s="122">
        <v>396.65316000000001</v>
      </c>
      <c r="H170" s="119" t="s">
        <v>343</v>
      </c>
      <c r="I170" s="89" t="s">
        <v>411</v>
      </c>
      <c r="J170" s="47"/>
    </row>
    <row r="171" spans="1:10" s="37" customFormat="1" ht="47.25">
      <c r="A171" s="118" t="s">
        <v>90</v>
      </c>
      <c r="B171" s="85" t="s">
        <v>163</v>
      </c>
      <c r="C171" s="119">
        <v>2017</v>
      </c>
      <c r="D171" s="119" t="s">
        <v>90</v>
      </c>
      <c r="E171" s="119" t="s">
        <v>60</v>
      </c>
      <c r="F171" s="119">
        <v>129.19499999999999</v>
      </c>
      <c r="G171" s="120">
        <f>233647/1000</f>
        <v>233.64699999999999</v>
      </c>
      <c r="H171" s="119" t="s">
        <v>164</v>
      </c>
      <c r="I171" s="119" t="s">
        <v>181</v>
      </c>
      <c r="J171" s="38"/>
    </row>
    <row r="172" spans="1:10" s="37" customFormat="1" ht="47.25">
      <c r="A172" s="118" t="s">
        <v>90</v>
      </c>
      <c r="B172" s="85" t="s">
        <v>165</v>
      </c>
      <c r="C172" s="119">
        <v>2017</v>
      </c>
      <c r="D172" s="119" t="s">
        <v>90</v>
      </c>
      <c r="E172" s="119" t="s">
        <v>60</v>
      </c>
      <c r="F172" s="119">
        <v>535</v>
      </c>
      <c r="G172" s="120">
        <f>36674/1000</f>
        <v>36.673999999999999</v>
      </c>
      <c r="H172" s="119" t="s">
        <v>90</v>
      </c>
      <c r="I172" s="119" t="s">
        <v>180</v>
      </c>
      <c r="J172" s="38"/>
    </row>
    <row r="173" spans="1:10" s="37" customFormat="1" ht="47.25">
      <c r="A173" s="118" t="s">
        <v>90</v>
      </c>
      <c r="B173" s="85" t="s">
        <v>166</v>
      </c>
      <c r="C173" s="119">
        <v>2017</v>
      </c>
      <c r="D173" s="119" t="s">
        <v>99</v>
      </c>
      <c r="E173" s="119" t="s">
        <v>60</v>
      </c>
      <c r="F173" s="119">
        <v>90</v>
      </c>
      <c r="G173" s="120">
        <f>25024/1000</f>
        <v>25.024000000000001</v>
      </c>
      <c r="H173" s="119" t="s">
        <v>90</v>
      </c>
      <c r="I173" s="119" t="s">
        <v>179</v>
      </c>
      <c r="J173" s="38"/>
    </row>
    <row r="174" spans="1:10" s="37" customFormat="1" ht="47.25">
      <c r="A174" s="118" t="s">
        <v>90</v>
      </c>
      <c r="B174" s="85" t="s">
        <v>167</v>
      </c>
      <c r="C174" s="119">
        <v>2017</v>
      </c>
      <c r="D174" s="119" t="s">
        <v>109</v>
      </c>
      <c r="E174" s="119" t="s">
        <v>60</v>
      </c>
      <c r="F174" s="119">
        <v>30</v>
      </c>
      <c r="G174" s="120">
        <f>7997/1000</f>
        <v>7.9969999999999999</v>
      </c>
      <c r="H174" s="119" t="s">
        <v>168</v>
      </c>
      <c r="I174" s="119" t="s">
        <v>178</v>
      </c>
      <c r="J174" s="38"/>
    </row>
    <row r="175" spans="1:10" s="37" customFormat="1" ht="47.25">
      <c r="A175" s="118" t="s">
        <v>90</v>
      </c>
      <c r="B175" s="85" t="s">
        <v>169</v>
      </c>
      <c r="C175" s="119">
        <v>2017</v>
      </c>
      <c r="D175" s="119" t="s">
        <v>109</v>
      </c>
      <c r="E175" s="119" t="s">
        <v>60</v>
      </c>
      <c r="F175" s="119">
        <v>15</v>
      </c>
      <c r="G175" s="120">
        <f>28854/1000</f>
        <v>28.853999999999999</v>
      </c>
      <c r="H175" s="119" t="s">
        <v>170</v>
      </c>
      <c r="I175" s="119" t="s">
        <v>177</v>
      </c>
      <c r="J175" s="38"/>
    </row>
    <row r="176" spans="1:10" ht="47.25">
      <c r="A176" s="118" t="s">
        <v>90</v>
      </c>
      <c r="B176" s="85" t="s">
        <v>171</v>
      </c>
      <c r="C176" s="119">
        <v>2017</v>
      </c>
      <c r="D176" s="119" t="s">
        <v>109</v>
      </c>
      <c r="E176" s="119" t="s">
        <v>60</v>
      </c>
      <c r="F176" s="119">
        <v>90</v>
      </c>
      <c r="G176" s="120">
        <f>13220/1000</f>
        <v>13.22</v>
      </c>
      <c r="H176" s="119" t="s">
        <v>168</v>
      </c>
      <c r="I176" s="119" t="s">
        <v>175</v>
      </c>
      <c r="J176" s="39"/>
    </row>
    <row r="177" spans="1:10" ht="47.25">
      <c r="A177" s="118" t="s">
        <v>90</v>
      </c>
      <c r="B177" s="85" t="s">
        <v>172</v>
      </c>
      <c r="C177" s="119">
        <v>2017</v>
      </c>
      <c r="D177" s="119" t="s">
        <v>109</v>
      </c>
      <c r="E177" s="119" t="s">
        <v>60</v>
      </c>
      <c r="F177" s="119">
        <v>50</v>
      </c>
      <c r="G177" s="120">
        <f>9813/1000</f>
        <v>9.8130000000000006</v>
      </c>
      <c r="H177" s="119" t="s">
        <v>170</v>
      </c>
      <c r="I177" s="119" t="s">
        <v>174</v>
      </c>
      <c r="J177" s="39"/>
    </row>
    <row r="178" spans="1:10" ht="47.25">
      <c r="A178" s="118" t="s">
        <v>90</v>
      </c>
      <c r="B178" s="85" t="s">
        <v>173</v>
      </c>
      <c r="C178" s="119">
        <v>2017</v>
      </c>
      <c r="D178" s="119" t="s">
        <v>109</v>
      </c>
      <c r="E178" s="119" t="s">
        <v>60</v>
      </c>
      <c r="F178" s="119">
        <v>70</v>
      </c>
      <c r="G178" s="120">
        <f>13806/1000</f>
        <v>13.805999999999999</v>
      </c>
      <c r="H178" s="119" t="s">
        <v>170</v>
      </c>
      <c r="I178" s="119" t="s">
        <v>176</v>
      </c>
      <c r="J178" s="39"/>
    </row>
    <row r="179" spans="1:10" ht="47.25">
      <c r="A179" s="118" t="s">
        <v>90</v>
      </c>
      <c r="B179" s="85" t="s">
        <v>167</v>
      </c>
      <c r="C179" s="119">
        <v>2017</v>
      </c>
      <c r="D179" s="119" t="s">
        <v>109</v>
      </c>
      <c r="E179" s="119" t="s">
        <v>60</v>
      </c>
      <c r="F179" s="119">
        <v>30</v>
      </c>
      <c r="G179" s="120">
        <f>7997/1000</f>
        <v>7.9969999999999999</v>
      </c>
      <c r="H179" s="119" t="s">
        <v>168</v>
      </c>
      <c r="I179" s="119" t="s">
        <v>178</v>
      </c>
      <c r="J179" s="39"/>
    </row>
    <row r="180" spans="1:10" ht="47.25">
      <c r="A180" s="118" t="s">
        <v>90</v>
      </c>
      <c r="B180" s="85" t="s">
        <v>169</v>
      </c>
      <c r="C180" s="119">
        <v>2017</v>
      </c>
      <c r="D180" s="119" t="s">
        <v>109</v>
      </c>
      <c r="E180" s="119" t="s">
        <v>60</v>
      </c>
      <c r="F180" s="119">
        <v>15</v>
      </c>
      <c r="G180" s="120">
        <f>28854/1000</f>
        <v>28.853999999999999</v>
      </c>
      <c r="H180" s="119" t="s">
        <v>170</v>
      </c>
      <c r="I180" s="119" t="s">
        <v>177</v>
      </c>
      <c r="J180" s="39"/>
    </row>
    <row r="181" spans="1:10" ht="47.25">
      <c r="A181" s="118" t="s">
        <v>90</v>
      </c>
      <c r="B181" s="85" t="s">
        <v>171</v>
      </c>
      <c r="C181" s="119">
        <v>2017</v>
      </c>
      <c r="D181" s="119" t="s">
        <v>109</v>
      </c>
      <c r="E181" s="119" t="s">
        <v>60</v>
      </c>
      <c r="F181" s="119">
        <v>90</v>
      </c>
      <c r="G181" s="120">
        <f>13220/1000</f>
        <v>13.22</v>
      </c>
      <c r="H181" s="119" t="s">
        <v>168</v>
      </c>
      <c r="I181" s="119" t="s">
        <v>175</v>
      </c>
      <c r="J181" s="39"/>
    </row>
    <row r="182" spans="1:10" ht="47.25">
      <c r="A182" s="118" t="s">
        <v>90</v>
      </c>
      <c r="B182" s="85" t="s">
        <v>172</v>
      </c>
      <c r="C182" s="119">
        <v>2017</v>
      </c>
      <c r="D182" s="119" t="s">
        <v>109</v>
      </c>
      <c r="E182" s="119" t="s">
        <v>60</v>
      </c>
      <c r="F182" s="119">
        <v>50</v>
      </c>
      <c r="G182" s="120">
        <f>9813/1000</f>
        <v>9.8130000000000006</v>
      </c>
      <c r="H182" s="119" t="s">
        <v>170</v>
      </c>
      <c r="I182" s="119" t="s">
        <v>174</v>
      </c>
      <c r="J182" s="39"/>
    </row>
    <row r="183" spans="1:10" ht="47.25">
      <c r="A183" s="118" t="s">
        <v>90</v>
      </c>
      <c r="B183" s="85" t="s">
        <v>173</v>
      </c>
      <c r="C183" s="119">
        <v>2017</v>
      </c>
      <c r="D183" s="119" t="s">
        <v>109</v>
      </c>
      <c r="E183" s="119" t="s">
        <v>60</v>
      </c>
      <c r="F183" s="119">
        <v>70</v>
      </c>
      <c r="G183" s="120">
        <f>13806/1000</f>
        <v>13.805999999999999</v>
      </c>
      <c r="H183" s="119" t="s">
        <v>170</v>
      </c>
      <c r="I183" s="119" t="s">
        <v>176</v>
      </c>
      <c r="J183" s="39"/>
    </row>
    <row r="184" spans="1:10" s="47" customFormat="1" ht="31.5">
      <c r="A184" s="118" t="s">
        <v>90</v>
      </c>
      <c r="B184" s="121" t="s">
        <v>344</v>
      </c>
      <c r="C184" s="119">
        <v>2018</v>
      </c>
      <c r="D184" s="119" t="s">
        <v>109</v>
      </c>
      <c r="E184" s="119" t="s">
        <v>60</v>
      </c>
      <c r="F184" s="119">
        <v>70</v>
      </c>
      <c r="G184" s="122">
        <v>33.730980000000002</v>
      </c>
      <c r="H184" s="119" t="s">
        <v>345</v>
      </c>
      <c r="I184" s="87" t="s">
        <v>439</v>
      </c>
      <c r="J184" s="49"/>
    </row>
    <row r="185" spans="1:10" s="47" customFormat="1" ht="31.5">
      <c r="A185" s="118" t="s">
        <v>90</v>
      </c>
      <c r="B185" s="121" t="s">
        <v>346</v>
      </c>
      <c r="C185" s="119">
        <v>2018</v>
      </c>
      <c r="D185" s="119" t="s">
        <v>109</v>
      </c>
      <c r="E185" s="119" t="s">
        <v>60</v>
      </c>
      <c r="F185" s="119">
        <v>90</v>
      </c>
      <c r="G185" s="122">
        <v>13.089930000000001</v>
      </c>
      <c r="H185" s="119" t="s">
        <v>347</v>
      </c>
      <c r="I185" s="89" t="s">
        <v>400</v>
      </c>
      <c r="J185" s="49"/>
    </row>
    <row r="186" spans="1:10" s="47" customFormat="1" ht="31.5">
      <c r="A186" s="118" t="s">
        <v>90</v>
      </c>
      <c r="B186" s="121" t="s">
        <v>348</v>
      </c>
      <c r="C186" s="119">
        <v>2018</v>
      </c>
      <c r="D186" s="119" t="s">
        <v>99</v>
      </c>
      <c r="E186" s="119" t="s">
        <v>60</v>
      </c>
      <c r="F186" s="119">
        <v>124</v>
      </c>
      <c r="G186" s="122">
        <v>153.34587999999999</v>
      </c>
      <c r="H186" s="119" t="s">
        <v>349</v>
      </c>
      <c r="I186" s="88" t="s">
        <v>412</v>
      </c>
      <c r="J186" s="49"/>
    </row>
    <row r="187" spans="1:10" s="47" customFormat="1" ht="31.5">
      <c r="A187" s="118" t="s">
        <v>90</v>
      </c>
      <c r="B187" s="121" t="s">
        <v>350</v>
      </c>
      <c r="C187" s="119">
        <v>2018</v>
      </c>
      <c r="D187" s="119" t="s">
        <v>109</v>
      </c>
      <c r="E187" s="119" t="s">
        <v>60</v>
      </c>
      <c r="F187" s="119">
        <v>11</v>
      </c>
      <c r="G187" s="122">
        <v>14.717169999999999</v>
      </c>
      <c r="H187" s="119" t="s">
        <v>347</v>
      </c>
      <c r="I187" s="88" t="s">
        <v>413</v>
      </c>
      <c r="J187" s="49"/>
    </row>
    <row r="188" spans="1:10" s="47" customFormat="1" ht="31.5">
      <c r="A188" s="118" t="s">
        <v>90</v>
      </c>
      <c r="B188" s="121" t="s">
        <v>351</v>
      </c>
      <c r="C188" s="119">
        <v>2018</v>
      </c>
      <c r="D188" s="119" t="s">
        <v>109</v>
      </c>
      <c r="E188" s="119" t="s">
        <v>60</v>
      </c>
      <c r="F188" s="119">
        <v>12.8</v>
      </c>
      <c r="G188" s="122">
        <v>14.717169999999999</v>
      </c>
      <c r="H188" s="119" t="s">
        <v>347</v>
      </c>
      <c r="I188" s="88" t="s">
        <v>414</v>
      </c>
      <c r="J188" s="49"/>
    </row>
    <row r="189" spans="1:10" s="47" customFormat="1" ht="31.5">
      <c r="A189" s="118" t="s">
        <v>90</v>
      </c>
      <c r="B189" s="121" t="s">
        <v>352</v>
      </c>
      <c r="C189" s="119">
        <v>2018</v>
      </c>
      <c r="D189" s="119" t="s">
        <v>109</v>
      </c>
      <c r="E189" s="119" t="s">
        <v>60</v>
      </c>
      <c r="F189" s="119">
        <v>56</v>
      </c>
      <c r="G189" s="122">
        <v>109.97591</v>
      </c>
      <c r="H189" s="119" t="s">
        <v>353</v>
      </c>
      <c r="I189" s="88" t="s">
        <v>415</v>
      </c>
      <c r="J189" s="49"/>
    </row>
    <row r="190" spans="1:10" s="47" customFormat="1" ht="31.5">
      <c r="A190" s="118" t="s">
        <v>90</v>
      </c>
      <c r="B190" s="121" t="s">
        <v>169</v>
      </c>
      <c r="C190" s="119">
        <v>2018</v>
      </c>
      <c r="D190" s="119" t="s">
        <v>109</v>
      </c>
      <c r="E190" s="119" t="s">
        <v>60</v>
      </c>
      <c r="F190" s="119">
        <v>15</v>
      </c>
      <c r="G190" s="122">
        <v>28.85455</v>
      </c>
      <c r="H190" s="119" t="s">
        <v>345</v>
      </c>
      <c r="I190" s="87" t="s">
        <v>440</v>
      </c>
      <c r="J190" s="49"/>
    </row>
    <row r="191" spans="1:10" s="47" customFormat="1" ht="31.5">
      <c r="A191" s="118" t="s">
        <v>90</v>
      </c>
      <c r="B191" s="121" t="s">
        <v>354</v>
      </c>
      <c r="C191" s="119">
        <v>2018</v>
      </c>
      <c r="D191" s="119" t="s">
        <v>109</v>
      </c>
      <c r="E191" s="119" t="s">
        <v>60</v>
      </c>
      <c r="F191" s="119">
        <v>98</v>
      </c>
      <c r="G191" s="122">
        <v>14.14372</v>
      </c>
      <c r="H191" s="119" t="s">
        <v>347</v>
      </c>
      <c r="I191" s="88" t="s">
        <v>416</v>
      </c>
      <c r="J191" s="49"/>
    </row>
    <row r="192" spans="1:10" s="47" customFormat="1" ht="63">
      <c r="A192" s="118" t="s">
        <v>90</v>
      </c>
      <c r="B192" s="121" t="s">
        <v>355</v>
      </c>
      <c r="C192" s="119">
        <v>2018</v>
      </c>
      <c r="D192" s="119" t="s">
        <v>99</v>
      </c>
      <c r="E192" s="119" t="s">
        <v>60</v>
      </c>
      <c r="F192" s="119">
        <v>535.29999999999995</v>
      </c>
      <c r="G192" s="122">
        <v>184.36888999999999</v>
      </c>
      <c r="H192" s="119" t="s">
        <v>356</v>
      </c>
      <c r="I192" s="88" t="s">
        <v>417</v>
      </c>
      <c r="J192" s="49"/>
    </row>
    <row r="193" spans="1:10" s="47" customFormat="1" ht="31.5">
      <c r="A193" s="118" t="s">
        <v>90</v>
      </c>
      <c r="B193" s="121" t="s">
        <v>357</v>
      </c>
      <c r="C193" s="119">
        <v>2018</v>
      </c>
      <c r="D193" s="119" t="s">
        <v>99</v>
      </c>
      <c r="E193" s="119" t="s">
        <v>60</v>
      </c>
      <c r="F193" s="119">
        <v>150</v>
      </c>
      <c r="G193" s="122">
        <v>31.626180000000002</v>
      </c>
      <c r="H193" s="119" t="s">
        <v>365</v>
      </c>
      <c r="I193" s="88" t="s">
        <v>418</v>
      </c>
      <c r="J193" s="49"/>
    </row>
    <row r="194" spans="1:10" s="47" customFormat="1" ht="31.5">
      <c r="A194" s="118" t="s">
        <v>90</v>
      </c>
      <c r="B194" s="121" t="s">
        <v>358</v>
      </c>
      <c r="C194" s="119">
        <v>2018</v>
      </c>
      <c r="D194" s="119" t="s">
        <v>109</v>
      </c>
      <c r="E194" s="119" t="s">
        <v>60</v>
      </c>
      <c r="F194" s="119">
        <v>15</v>
      </c>
      <c r="G194" s="122">
        <v>14.57835</v>
      </c>
      <c r="H194" s="119" t="s">
        <v>347</v>
      </c>
      <c r="I194" s="87" t="s">
        <v>441</v>
      </c>
      <c r="J194" s="49"/>
    </row>
    <row r="195" spans="1:10" s="47" customFormat="1" ht="31.5">
      <c r="A195" s="118" t="s">
        <v>90</v>
      </c>
      <c r="B195" s="121" t="s">
        <v>359</v>
      </c>
      <c r="C195" s="119">
        <v>2018</v>
      </c>
      <c r="D195" s="119" t="s">
        <v>92</v>
      </c>
      <c r="E195" s="119" t="s">
        <v>60</v>
      </c>
      <c r="F195" s="119">
        <v>142</v>
      </c>
      <c r="G195" s="122">
        <v>25.352609999999999</v>
      </c>
      <c r="H195" s="119" t="s">
        <v>360</v>
      </c>
      <c r="I195" s="88" t="s">
        <v>419</v>
      </c>
      <c r="J195" s="49"/>
    </row>
    <row r="196" spans="1:10" s="47" customFormat="1" ht="31.5">
      <c r="A196" s="118" t="s">
        <v>90</v>
      </c>
      <c r="B196" s="121" t="s">
        <v>361</v>
      </c>
      <c r="C196" s="119">
        <v>2018</v>
      </c>
      <c r="D196" s="119" t="s">
        <v>109</v>
      </c>
      <c r="E196" s="119" t="s">
        <v>60</v>
      </c>
      <c r="F196" s="119">
        <v>6</v>
      </c>
      <c r="G196" s="122">
        <v>18.2</v>
      </c>
      <c r="H196" s="119" t="s">
        <v>345</v>
      </c>
      <c r="I196" s="88" t="s">
        <v>420</v>
      </c>
      <c r="J196" s="49"/>
    </row>
    <row r="197" spans="1:10" s="47" customFormat="1" ht="31.5">
      <c r="A197" s="118" t="s">
        <v>90</v>
      </c>
      <c r="B197" s="121" t="s">
        <v>362</v>
      </c>
      <c r="C197" s="119">
        <v>2018</v>
      </c>
      <c r="D197" s="119" t="s">
        <v>109</v>
      </c>
      <c r="E197" s="119" t="s">
        <v>60</v>
      </c>
      <c r="F197" s="119">
        <v>399</v>
      </c>
      <c r="G197" s="122">
        <v>299.2</v>
      </c>
      <c r="H197" s="119" t="s">
        <v>363</v>
      </c>
      <c r="I197" s="87" t="s">
        <v>442</v>
      </c>
      <c r="J197" s="49"/>
    </row>
    <row r="198" spans="1:10" s="47" customFormat="1" ht="31.5">
      <c r="A198" s="118" t="s">
        <v>90</v>
      </c>
      <c r="B198" s="121" t="s">
        <v>364</v>
      </c>
      <c r="C198" s="119">
        <v>2018</v>
      </c>
      <c r="D198" s="119" t="s">
        <v>109</v>
      </c>
      <c r="E198" s="119" t="s">
        <v>60</v>
      </c>
      <c r="F198" s="119">
        <v>100</v>
      </c>
      <c r="G198" s="122">
        <v>32.6</v>
      </c>
      <c r="H198" s="119" t="s">
        <v>444</v>
      </c>
      <c r="I198" s="87" t="s">
        <v>443</v>
      </c>
      <c r="J198" s="49"/>
    </row>
    <row r="199" spans="1:10" s="47" customFormat="1" ht="31.5">
      <c r="A199" s="118" t="s">
        <v>90</v>
      </c>
      <c r="B199" s="121" t="s">
        <v>571</v>
      </c>
      <c r="C199" s="119">
        <v>2019</v>
      </c>
      <c r="D199" s="119" t="s">
        <v>99</v>
      </c>
      <c r="E199" s="119" t="s">
        <v>60</v>
      </c>
      <c r="F199" s="119">
        <v>142</v>
      </c>
      <c r="G199" s="126">
        <v>27.9953</v>
      </c>
      <c r="H199" s="119" t="s">
        <v>360</v>
      </c>
      <c r="I199" s="87" t="s">
        <v>675</v>
      </c>
      <c r="J199" s="49"/>
    </row>
    <row r="200" spans="1:10" s="47" customFormat="1" ht="47.25">
      <c r="A200" s="118" t="s">
        <v>90</v>
      </c>
      <c r="B200" s="121" t="s">
        <v>572</v>
      </c>
      <c r="C200" s="119">
        <v>2019</v>
      </c>
      <c r="D200" s="119" t="s">
        <v>99</v>
      </c>
      <c r="E200" s="119" t="s">
        <v>60</v>
      </c>
      <c r="F200" s="119">
        <v>142</v>
      </c>
      <c r="G200" s="126">
        <v>185.21188000000001</v>
      </c>
      <c r="H200" s="119" t="s">
        <v>586</v>
      </c>
      <c r="I200" s="87" t="s">
        <v>674</v>
      </c>
      <c r="J200" s="49"/>
    </row>
    <row r="201" spans="1:10" s="47" customFormat="1" ht="31.5">
      <c r="A201" s="118" t="s">
        <v>90</v>
      </c>
      <c r="B201" s="121" t="s">
        <v>573</v>
      </c>
      <c r="C201" s="119">
        <v>2019</v>
      </c>
      <c r="D201" s="119" t="s">
        <v>109</v>
      </c>
      <c r="E201" s="119" t="s">
        <v>60</v>
      </c>
      <c r="F201" s="119">
        <v>10</v>
      </c>
      <c r="G201" s="126">
        <v>12.33535</v>
      </c>
      <c r="H201" s="119" t="s">
        <v>345</v>
      </c>
      <c r="I201" s="87" t="s">
        <v>673</v>
      </c>
      <c r="J201" s="49"/>
    </row>
    <row r="202" spans="1:10" s="47" customFormat="1" ht="31.5">
      <c r="A202" s="118" t="s">
        <v>90</v>
      </c>
      <c r="B202" s="121" t="s">
        <v>574</v>
      </c>
      <c r="C202" s="119">
        <v>2019</v>
      </c>
      <c r="D202" s="119" t="s">
        <v>109</v>
      </c>
      <c r="E202" s="119" t="s">
        <v>60</v>
      </c>
      <c r="F202" s="119">
        <v>100</v>
      </c>
      <c r="G202" s="126">
        <v>13.42215</v>
      </c>
      <c r="H202" s="119" t="s">
        <v>587</v>
      </c>
      <c r="I202" s="87" t="s">
        <v>607</v>
      </c>
      <c r="J202" s="49"/>
    </row>
    <row r="203" spans="1:10" s="47" customFormat="1" ht="31.5">
      <c r="A203" s="118" t="s">
        <v>90</v>
      </c>
      <c r="B203" s="121" t="s">
        <v>575</v>
      </c>
      <c r="C203" s="119">
        <v>2019</v>
      </c>
      <c r="D203" s="119" t="s">
        <v>99</v>
      </c>
      <c r="E203" s="119" t="s">
        <v>60</v>
      </c>
      <c r="F203" s="119">
        <v>222.5</v>
      </c>
      <c r="G203" s="126">
        <v>64.093040000000002</v>
      </c>
      <c r="H203" s="119" t="s">
        <v>588</v>
      </c>
      <c r="I203" s="87" t="s">
        <v>682</v>
      </c>
      <c r="J203" s="49"/>
    </row>
    <row r="204" spans="1:10" s="47" customFormat="1" ht="31.5">
      <c r="A204" s="118" t="s">
        <v>90</v>
      </c>
      <c r="B204" s="121" t="s">
        <v>576</v>
      </c>
      <c r="C204" s="119">
        <v>2019</v>
      </c>
      <c r="D204" s="119" t="s">
        <v>92</v>
      </c>
      <c r="E204" s="119" t="s">
        <v>60</v>
      </c>
      <c r="F204" s="119">
        <v>90</v>
      </c>
      <c r="G204" s="126">
        <v>46.905299999999997</v>
      </c>
      <c r="H204" s="119" t="s">
        <v>589</v>
      </c>
      <c r="I204" s="87" t="s">
        <v>606</v>
      </c>
      <c r="J204" s="49"/>
    </row>
    <row r="205" spans="1:10" s="47" customFormat="1" ht="267.75">
      <c r="A205" s="118" t="s">
        <v>90</v>
      </c>
      <c r="B205" s="121" t="s">
        <v>577</v>
      </c>
      <c r="C205" s="119">
        <v>2019</v>
      </c>
      <c r="D205" s="119" t="s">
        <v>109</v>
      </c>
      <c r="E205" s="119" t="s">
        <v>60</v>
      </c>
      <c r="F205" s="119">
        <v>75</v>
      </c>
      <c r="G205" s="126">
        <v>40.245719999999999</v>
      </c>
      <c r="H205" s="119" t="s">
        <v>590</v>
      </c>
      <c r="I205" s="87" t="s">
        <v>658</v>
      </c>
      <c r="J205" s="49"/>
    </row>
    <row r="206" spans="1:10" s="47" customFormat="1" ht="267.75">
      <c r="A206" s="118" t="s">
        <v>90</v>
      </c>
      <c r="B206" s="121" t="s">
        <v>578</v>
      </c>
      <c r="C206" s="119">
        <v>2019</v>
      </c>
      <c r="D206" s="119" t="s">
        <v>109</v>
      </c>
      <c r="E206" s="119" t="s">
        <v>60</v>
      </c>
      <c r="F206" s="119">
        <v>100</v>
      </c>
      <c r="G206" s="126">
        <v>39.39575</v>
      </c>
      <c r="H206" s="119" t="s">
        <v>591</v>
      </c>
      <c r="I206" s="87" t="s">
        <v>657</v>
      </c>
      <c r="J206" s="49"/>
    </row>
    <row r="207" spans="1:10" s="47" customFormat="1" ht="173.25">
      <c r="A207" s="118" t="s">
        <v>90</v>
      </c>
      <c r="B207" s="121" t="s">
        <v>579</v>
      </c>
      <c r="C207" s="119">
        <v>2019</v>
      </c>
      <c r="D207" s="119" t="s">
        <v>109</v>
      </c>
      <c r="E207" s="119" t="s">
        <v>60</v>
      </c>
      <c r="F207" s="119">
        <v>80</v>
      </c>
      <c r="G207" s="126">
        <v>40.031570000000002</v>
      </c>
      <c r="H207" s="119" t="s">
        <v>592</v>
      </c>
      <c r="I207" s="87" t="s">
        <v>605</v>
      </c>
      <c r="J207" s="49"/>
    </row>
    <row r="208" spans="1:10" s="47" customFormat="1" ht="63">
      <c r="A208" s="118" t="s">
        <v>90</v>
      </c>
      <c r="B208" s="121" t="s">
        <v>580</v>
      </c>
      <c r="C208" s="119">
        <v>2019</v>
      </c>
      <c r="D208" s="119" t="s">
        <v>109</v>
      </c>
      <c r="E208" s="119" t="s">
        <v>60</v>
      </c>
      <c r="F208" s="119">
        <v>15</v>
      </c>
      <c r="G208" s="126">
        <v>21.4755</v>
      </c>
      <c r="H208" s="119" t="s">
        <v>593</v>
      </c>
      <c r="I208" s="87" t="s">
        <v>651</v>
      </c>
      <c r="J208" s="49"/>
    </row>
    <row r="209" spans="1:10" s="47" customFormat="1" ht="141.75">
      <c r="A209" s="118" t="s">
        <v>90</v>
      </c>
      <c r="B209" s="121" t="s">
        <v>581</v>
      </c>
      <c r="C209" s="119">
        <v>2019</v>
      </c>
      <c r="D209" s="119" t="s">
        <v>109</v>
      </c>
      <c r="E209" s="119" t="s">
        <v>60</v>
      </c>
      <c r="F209" s="119">
        <v>132.30000000000001</v>
      </c>
      <c r="G209" s="126">
        <v>35.75367</v>
      </c>
      <c r="H209" s="119" t="s">
        <v>594</v>
      </c>
      <c r="I209" s="87" t="s">
        <v>659</v>
      </c>
      <c r="J209" s="49"/>
    </row>
    <row r="210" spans="1:10" s="47" customFormat="1" ht="63">
      <c r="A210" s="118" t="s">
        <v>90</v>
      </c>
      <c r="B210" s="121" t="s">
        <v>582</v>
      </c>
      <c r="C210" s="119">
        <v>2019</v>
      </c>
      <c r="D210" s="119" t="s">
        <v>109</v>
      </c>
      <c r="E210" s="119" t="s">
        <v>60</v>
      </c>
      <c r="F210" s="119">
        <v>15</v>
      </c>
      <c r="G210" s="126">
        <v>7.1585100000000006</v>
      </c>
      <c r="H210" s="119" t="s">
        <v>595</v>
      </c>
      <c r="I210" s="87" t="s">
        <v>649</v>
      </c>
      <c r="J210" s="49"/>
    </row>
    <row r="211" spans="1:10" s="47" customFormat="1" ht="157.5">
      <c r="A211" s="118" t="s">
        <v>90</v>
      </c>
      <c r="B211" s="121" t="s">
        <v>583</v>
      </c>
      <c r="C211" s="119">
        <v>2019</v>
      </c>
      <c r="D211" s="119" t="s">
        <v>109</v>
      </c>
      <c r="E211" s="119" t="s">
        <v>60</v>
      </c>
      <c r="F211" s="119">
        <v>45</v>
      </c>
      <c r="G211" s="126">
        <v>68.55847</v>
      </c>
      <c r="H211" s="119" t="s">
        <v>596</v>
      </c>
      <c r="I211" s="87" t="s">
        <v>656</v>
      </c>
      <c r="J211" s="49"/>
    </row>
    <row r="212" spans="1:10" s="47" customFormat="1" ht="47.25">
      <c r="A212" s="118" t="s">
        <v>90</v>
      </c>
      <c r="B212" s="121" t="s">
        <v>584</v>
      </c>
      <c r="C212" s="119">
        <v>2019</v>
      </c>
      <c r="D212" s="119" t="s">
        <v>109</v>
      </c>
      <c r="E212" s="119" t="s">
        <v>60</v>
      </c>
      <c r="F212" s="119">
        <v>15</v>
      </c>
      <c r="G212" s="126">
        <v>21.4755</v>
      </c>
      <c r="H212" s="119" t="s">
        <v>595</v>
      </c>
      <c r="I212" s="87" t="s">
        <v>650</v>
      </c>
      <c r="J212" s="49"/>
    </row>
    <row r="213" spans="1:10" s="47" customFormat="1" ht="110.25">
      <c r="A213" s="118" t="s">
        <v>90</v>
      </c>
      <c r="B213" s="121" t="s">
        <v>585</v>
      </c>
      <c r="C213" s="119">
        <v>2019</v>
      </c>
      <c r="D213" s="119" t="s">
        <v>92</v>
      </c>
      <c r="E213" s="119" t="s">
        <v>60</v>
      </c>
      <c r="F213" s="119">
        <v>413.5</v>
      </c>
      <c r="G213" s="126">
        <v>76.43780000000001</v>
      </c>
      <c r="H213" s="119" t="s">
        <v>597</v>
      </c>
      <c r="I213" s="87" t="s">
        <v>660</v>
      </c>
      <c r="J213" s="49"/>
    </row>
    <row r="214" spans="1:10" s="47" customFormat="1">
      <c r="A214" s="50"/>
      <c r="B214" s="50"/>
      <c r="C214" s="50"/>
      <c r="D214" s="50"/>
      <c r="E214" s="50"/>
      <c r="F214" s="50"/>
      <c r="G214" s="50"/>
      <c r="H214" s="50"/>
      <c r="I214" s="50"/>
      <c r="J214" s="51"/>
    </row>
    <row r="215" spans="1:10" s="47" customFormat="1">
      <c r="A215" s="50"/>
      <c r="B215" s="50"/>
      <c r="C215" s="50"/>
      <c r="D215" s="50"/>
      <c r="E215" s="50"/>
      <c r="F215" s="50"/>
      <c r="G215" s="50"/>
      <c r="J215" s="51"/>
    </row>
  </sheetData>
  <mergeCells count="11">
    <mergeCell ref="J4:J5"/>
    <mergeCell ref="F1:I1"/>
    <mergeCell ref="A2:I2"/>
    <mergeCell ref="A4:A5"/>
    <mergeCell ref="B4:B5"/>
    <mergeCell ref="C4:C5"/>
    <mergeCell ref="D4:D5"/>
    <mergeCell ref="E4:E5"/>
    <mergeCell ref="G4:G5"/>
    <mergeCell ref="H4:H5"/>
    <mergeCell ref="I4:I5"/>
  </mergeCells>
  <pageMargins left="0.78740157480314965" right="0.23622047244094491" top="0.35433070866141736" bottom="0.39370078740157483" header="0.31496062992125984" footer="0.31496062992125984"/>
  <pageSetup paperSize="9" scale="6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8"/>
  <sheetViews>
    <sheetView view="pageBreakPreview" topLeftCell="A13" zoomScale="80" zoomScaleSheetLayoutView="80" workbookViewId="0">
      <selection activeCell="N27" sqref="N27"/>
    </sheetView>
  </sheetViews>
  <sheetFormatPr defaultRowHeight="12.75"/>
  <cols>
    <col min="1" max="1" width="6.140625" bestFit="1" customWidth="1"/>
    <col min="2" max="2" width="26.5703125" bestFit="1" customWidth="1"/>
    <col min="3" max="3" width="25.140625" bestFit="1" customWidth="1"/>
    <col min="4" max="4" width="19.5703125" bestFit="1" customWidth="1"/>
    <col min="5" max="5" width="22.5703125" bestFit="1" customWidth="1"/>
    <col min="6" max="6" width="17" customWidth="1"/>
  </cols>
  <sheetData>
    <row r="1" spans="1:6" ht="29.25" customHeight="1">
      <c r="A1" s="142" t="s">
        <v>88</v>
      </c>
      <c r="B1" s="142"/>
      <c r="C1" s="142"/>
      <c r="D1" s="142"/>
      <c r="E1" s="142"/>
      <c r="F1" s="142"/>
    </row>
    <row r="5" spans="1:6" ht="42.75" customHeight="1">
      <c r="A5" s="139" t="s">
        <v>102</v>
      </c>
      <c r="B5" s="140"/>
      <c r="C5" s="140"/>
      <c r="D5" s="140"/>
      <c r="E5" s="140"/>
      <c r="F5" s="141"/>
    </row>
    <row r="6" spans="1:6" ht="15">
      <c r="A6" s="137" t="s">
        <v>0</v>
      </c>
      <c r="B6" s="137" t="s">
        <v>1</v>
      </c>
      <c r="C6" s="137" t="s">
        <v>2</v>
      </c>
      <c r="D6" s="137"/>
      <c r="E6" s="137"/>
      <c r="F6" s="138" t="s">
        <v>3</v>
      </c>
    </row>
    <row r="7" spans="1:6" ht="60">
      <c r="A7" s="137"/>
      <c r="B7" s="137"/>
      <c r="C7" s="16" t="s">
        <v>50</v>
      </c>
      <c r="D7" s="27" t="s">
        <v>6</v>
      </c>
      <c r="E7" s="27" t="s">
        <v>47</v>
      </c>
      <c r="F7" s="138"/>
    </row>
    <row r="8" spans="1:6" ht="14.25">
      <c r="A8" s="1">
        <v>1</v>
      </c>
      <c r="B8" s="1">
        <v>2</v>
      </c>
      <c r="C8" s="1">
        <v>3</v>
      </c>
      <c r="D8" s="14">
        <v>4</v>
      </c>
      <c r="E8" s="14">
        <v>5</v>
      </c>
      <c r="F8" s="20">
        <v>6</v>
      </c>
    </row>
    <row r="9" spans="1:6" ht="90">
      <c r="A9" s="2" t="s">
        <v>4</v>
      </c>
      <c r="B9" s="3" t="s">
        <v>7</v>
      </c>
      <c r="C9" s="12">
        <f>'Приложение 3'!D7</f>
        <v>1817.4</v>
      </c>
      <c r="D9" s="28">
        <v>176</v>
      </c>
      <c r="E9" s="28">
        <v>6857</v>
      </c>
      <c r="F9" s="21">
        <f>C9/D9</f>
        <v>10.326136363636364</v>
      </c>
    </row>
    <row r="10" spans="1:6" ht="60">
      <c r="A10" s="2" t="s">
        <v>5</v>
      </c>
      <c r="B10" s="3" t="s">
        <v>8</v>
      </c>
      <c r="C10" s="12">
        <f>'Приложение 3'!H7</f>
        <v>7125.1399999999994</v>
      </c>
      <c r="D10" s="28">
        <v>121</v>
      </c>
      <c r="E10" s="28">
        <v>6156</v>
      </c>
      <c r="F10" s="21">
        <f>C10/D10</f>
        <v>58.885454545454543</v>
      </c>
    </row>
    <row r="11" spans="1:6" ht="15">
      <c r="A11" s="22"/>
      <c r="B11" s="23"/>
      <c r="C11" s="24"/>
      <c r="D11" s="30"/>
      <c r="E11" s="30"/>
      <c r="F11" s="31"/>
    </row>
    <row r="12" spans="1:6" ht="15">
      <c r="A12" s="22"/>
      <c r="B12" s="23"/>
      <c r="C12" s="24"/>
      <c r="D12" s="30"/>
      <c r="E12" s="30"/>
      <c r="F12" s="31"/>
    </row>
    <row r="13" spans="1:6" ht="15">
      <c r="A13" s="22"/>
      <c r="B13" s="23"/>
      <c r="C13" s="24"/>
      <c r="D13" s="30"/>
      <c r="E13" s="30"/>
      <c r="F13" s="31"/>
    </row>
    <row r="14" spans="1:6" ht="42.75" customHeight="1">
      <c r="A14" s="139" t="s">
        <v>222</v>
      </c>
      <c r="B14" s="140"/>
      <c r="C14" s="140"/>
      <c r="D14" s="140"/>
      <c r="E14" s="140"/>
      <c r="F14" s="141"/>
    </row>
    <row r="15" spans="1:6" ht="15">
      <c r="A15" s="137" t="s">
        <v>0</v>
      </c>
      <c r="B15" s="137" t="s">
        <v>1</v>
      </c>
      <c r="C15" s="137" t="s">
        <v>2</v>
      </c>
      <c r="D15" s="137"/>
      <c r="E15" s="137"/>
      <c r="F15" s="138" t="s">
        <v>3</v>
      </c>
    </row>
    <row r="16" spans="1:6" ht="60">
      <c r="A16" s="137"/>
      <c r="B16" s="137"/>
      <c r="C16" s="32" t="s">
        <v>50</v>
      </c>
      <c r="D16" s="27" t="s">
        <v>6</v>
      </c>
      <c r="E16" s="27" t="s">
        <v>47</v>
      </c>
      <c r="F16" s="138"/>
    </row>
    <row r="17" spans="1:6" ht="14.25">
      <c r="A17" s="33">
        <v>1</v>
      </c>
      <c r="B17" s="33">
        <v>2</v>
      </c>
      <c r="C17" s="33">
        <v>3</v>
      </c>
      <c r="D17" s="14">
        <v>4</v>
      </c>
      <c r="E17" s="14">
        <v>5</v>
      </c>
      <c r="F17" s="20">
        <v>6</v>
      </c>
    </row>
    <row r="18" spans="1:6" ht="90">
      <c r="A18" s="32" t="s">
        <v>4</v>
      </c>
      <c r="B18" s="3" t="s">
        <v>7</v>
      </c>
      <c r="C18" s="12">
        <f>'Приложение 3'!E7</f>
        <v>1483.8000000000002</v>
      </c>
      <c r="D18" s="28">
        <v>281</v>
      </c>
      <c r="E18" s="28">
        <v>26021.27</v>
      </c>
      <c r="F18" s="21">
        <f>C18/D18</f>
        <v>5.2804270462633456</v>
      </c>
    </row>
    <row r="19" spans="1:6" ht="60">
      <c r="A19" s="32" t="s">
        <v>5</v>
      </c>
      <c r="B19" s="3" t="s">
        <v>8</v>
      </c>
      <c r="C19" s="12">
        <f>'Приложение 3'!I7</f>
        <v>989.2</v>
      </c>
      <c r="D19" s="28">
        <v>176</v>
      </c>
      <c r="E19" s="28">
        <v>9655.25</v>
      </c>
      <c r="F19" s="21">
        <f>C19/D19</f>
        <v>5.620454545454546</v>
      </c>
    </row>
    <row r="20" spans="1:6" ht="15">
      <c r="A20" s="22"/>
      <c r="B20" s="23"/>
      <c r="C20" s="24"/>
      <c r="D20" s="30"/>
      <c r="E20" s="30"/>
      <c r="F20" s="31"/>
    </row>
    <row r="21" spans="1:6" ht="15">
      <c r="A21" s="22"/>
      <c r="B21" s="23"/>
      <c r="C21" s="24"/>
      <c r="D21" s="30"/>
      <c r="E21" s="30"/>
      <c r="F21" s="31"/>
    </row>
    <row r="22" spans="1:6" ht="15">
      <c r="A22" s="22"/>
      <c r="B22" s="23"/>
      <c r="C22" s="24"/>
      <c r="D22" s="30"/>
      <c r="E22" s="30"/>
      <c r="F22" s="31"/>
    </row>
    <row r="23" spans="1:6" ht="42.75" customHeight="1">
      <c r="A23" s="143" t="s">
        <v>603</v>
      </c>
      <c r="B23" s="143"/>
      <c r="C23" s="143"/>
      <c r="D23" s="143"/>
      <c r="E23" s="143"/>
      <c r="F23" s="143"/>
    </row>
    <row r="24" spans="1:6" ht="15">
      <c r="A24" s="137" t="s">
        <v>0</v>
      </c>
      <c r="B24" s="137" t="s">
        <v>1</v>
      </c>
      <c r="C24" s="137" t="s">
        <v>2</v>
      </c>
      <c r="D24" s="137"/>
      <c r="E24" s="137"/>
      <c r="F24" s="137" t="s">
        <v>3</v>
      </c>
    </row>
    <row r="25" spans="1:6" ht="60">
      <c r="A25" s="137"/>
      <c r="B25" s="137"/>
      <c r="C25" s="2" t="s">
        <v>50</v>
      </c>
      <c r="D25" s="2" t="s">
        <v>6</v>
      </c>
      <c r="E25" s="2" t="s">
        <v>47</v>
      </c>
      <c r="F25" s="137"/>
    </row>
    <row r="26" spans="1:6" ht="14.25">
      <c r="A26" s="1">
        <v>1</v>
      </c>
      <c r="B26" s="1">
        <v>2</v>
      </c>
      <c r="C26" s="1">
        <v>3</v>
      </c>
      <c r="D26" s="1">
        <v>4</v>
      </c>
      <c r="E26" s="1">
        <v>5</v>
      </c>
      <c r="F26" s="1">
        <v>6</v>
      </c>
    </row>
    <row r="27" spans="1:6" ht="90">
      <c r="A27" s="2" t="s">
        <v>4</v>
      </c>
      <c r="B27" s="3" t="s">
        <v>7</v>
      </c>
      <c r="C27" s="21">
        <f>'Приложение 3'!F7</f>
        <v>2330.6715800000002</v>
      </c>
      <c r="D27" s="21">
        <v>233</v>
      </c>
      <c r="E27" s="21">
        <v>17212.78</v>
      </c>
      <c r="F27" s="21">
        <f>C27/D27</f>
        <v>10.002882317596567</v>
      </c>
    </row>
    <row r="28" spans="1:6" ht="60">
      <c r="A28" s="2" t="s">
        <v>5</v>
      </c>
      <c r="B28" s="3" t="s">
        <v>8</v>
      </c>
      <c r="C28" s="21">
        <f>'Приложение 3'!J7</f>
        <v>1553.7810500000001</v>
      </c>
      <c r="D28" s="21">
        <v>164</v>
      </c>
      <c r="E28" s="127">
        <v>9139.43</v>
      </c>
      <c r="F28" s="21">
        <f>C28/D28</f>
        <v>9.4742746951219523</v>
      </c>
    </row>
    <row r="29" spans="1:6" ht="15">
      <c r="A29" s="22"/>
      <c r="B29" s="23"/>
      <c r="C29" s="24"/>
      <c r="D29" s="24"/>
      <c r="E29" s="25"/>
      <c r="F29" s="24"/>
    </row>
    <row r="31" spans="1:6" ht="15">
      <c r="A31" s="22"/>
      <c r="B31" s="23"/>
      <c r="C31" s="24"/>
      <c r="D31" s="30"/>
      <c r="E31" s="30"/>
      <c r="F31" s="31"/>
    </row>
    <row r="32" spans="1:6" ht="15.75">
      <c r="A32" s="22"/>
      <c r="B32" s="52"/>
      <c r="C32" s="23"/>
      <c r="D32" s="23"/>
      <c r="E32" s="23"/>
      <c r="F32" s="23"/>
    </row>
    <row r="33" spans="1:9" ht="15.75">
      <c r="A33" s="22"/>
      <c r="B33" s="52"/>
      <c r="C33" s="23"/>
      <c r="D33" s="23"/>
      <c r="E33" s="23"/>
      <c r="F33" s="23"/>
    </row>
    <row r="34" spans="1:9" ht="18.75">
      <c r="A34" s="17"/>
      <c r="B34" s="52"/>
      <c r="C34" s="23"/>
      <c r="D34" s="23"/>
      <c r="E34" s="156"/>
      <c r="F34" s="52"/>
      <c r="G34" s="50"/>
      <c r="H34" s="135"/>
      <c r="I34" s="136"/>
    </row>
    <row r="35" spans="1:9" ht="12" customHeight="1">
      <c r="A35" s="17"/>
      <c r="B35" s="52"/>
      <c r="C35" s="23"/>
      <c r="D35" s="23"/>
      <c r="E35" s="23"/>
      <c r="F35" s="23"/>
      <c r="I35" s="15"/>
    </row>
    <row r="36" spans="1:9" ht="15.75">
      <c r="A36" s="18"/>
      <c r="B36" s="52"/>
    </row>
    <row r="37" spans="1:9">
      <c r="A37" s="18"/>
    </row>
    <row r="38" spans="1:9">
      <c r="A38" s="18"/>
    </row>
  </sheetData>
  <customSheetViews>
    <customSheetView guid="{3DC63FE0-8FBB-4442-B258-5F51C0C41A1A}" scale="80" showPageBreaks="1" view="pageBreakPreview">
      <selection activeCell="E28" sqref="E28"/>
      <pageMargins left="0.7" right="0.7" top="0.75" bottom="0.75" header="0.3" footer="0.3"/>
      <pageSetup paperSize="9" scale="76" orientation="portrait" r:id="rId1"/>
    </customSheetView>
    <customSheetView guid="{F7F69443-32E2-4D1D-80B1-6501666B4ED1}" scale="80" showPageBreaks="1" view="pageBreakPreview">
      <selection activeCell="E25" sqref="E25"/>
      <pageMargins left="0.7" right="0.7" top="0.75" bottom="0.75" header="0.3" footer="0.3"/>
      <pageSetup paperSize="9" scale="76" orientation="portrait" r:id="rId2"/>
    </customSheetView>
    <customSheetView guid="{F0FC88CA-6E8B-4D7E-9715-9FF864AFB4E6}" scale="80" showPageBreaks="1" view="pageBreakPreview" topLeftCell="A10">
      <selection activeCell="E25" sqref="E25"/>
      <pageMargins left="0.7" right="0.7" top="0.75" bottom="0.75" header="0.3" footer="0.3"/>
      <pageSetup paperSize="9" scale="76" orientation="portrait" r:id="rId3"/>
    </customSheetView>
    <customSheetView guid="{BD4F56B5-93F8-4A12-B19B-C10B14AC56EC}" scale="80" showPageBreaks="1" printArea="1" view="pageBreakPreview" topLeftCell="A10">
      <selection activeCell="I25" sqref="I25"/>
      <pageMargins left="0.7" right="0.7" top="0.75" bottom="0.75" header="0.3" footer="0.3"/>
      <pageSetup paperSize="9" scale="76" orientation="portrait" r:id="rId4"/>
    </customSheetView>
  </customSheetViews>
  <mergeCells count="17">
    <mergeCell ref="A1:F1"/>
    <mergeCell ref="A5:F5"/>
    <mergeCell ref="A23:F23"/>
    <mergeCell ref="A24:A25"/>
    <mergeCell ref="B24:B25"/>
    <mergeCell ref="C24:E24"/>
    <mergeCell ref="F24:F25"/>
    <mergeCell ref="H34:I34"/>
    <mergeCell ref="A6:A7"/>
    <mergeCell ref="B6:B7"/>
    <mergeCell ref="C6:E6"/>
    <mergeCell ref="F6:F7"/>
    <mergeCell ref="A14:F14"/>
    <mergeCell ref="A15:A16"/>
    <mergeCell ref="B15:B16"/>
    <mergeCell ref="C15:E15"/>
    <mergeCell ref="F15:F16"/>
  </mergeCells>
  <pageMargins left="0.7" right="0.7" top="0.75" bottom="0.75" header="0.3" footer="0.3"/>
  <pageSetup paperSize="9" scale="66" orientation="portrait" r:id="rId5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opLeftCell="A13" zoomScale="80" zoomScaleNormal="80" workbookViewId="0">
      <selection activeCell="E57" sqref="E57"/>
    </sheetView>
  </sheetViews>
  <sheetFormatPr defaultRowHeight="12.75"/>
  <cols>
    <col min="1" max="1" width="7.28515625" bestFit="1" customWidth="1"/>
    <col min="2" max="2" width="42.42578125" customWidth="1"/>
    <col min="3" max="3" width="14.5703125" hidden="1" customWidth="1"/>
    <col min="4" max="6" width="14.5703125" customWidth="1"/>
    <col min="7" max="7" width="14.5703125" hidden="1" customWidth="1"/>
    <col min="8" max="8" width="14.5703125" customWidth="1"/>
    <col min="9" max="9" width="12.5703125" customWidth="1"/>
    <col min="10" max="10" width="14.28515625" customWidth="1"/>
    <col min="14" max="14" width="9.85546875" bestFit="1" customWidth="1"/>
  </cols>
  <sheetData>
    <row r="1" spans="1:14" ht="22.5" customHeight="1">
      <c r="A1" s="142" t="s">
        <v>89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4" ht="67.5" customHeight="1">
      <c r="A2" s="144" t="s">
        <v>450</v>
      </c>
      <c r="B2" s="144"/>
      <c r="C2" s="144"/>
      <c r="D2" s="144"/>
      <c r="E2" s="144"/>
      <c r="F2" s="144"/>
      <c r="G2" s="144"/>
      <c r="H2" s="144"/>
      <c r="I2" s="144"/>
      <c r="J2" s="144"/>
    </row>
    <row r="3" spans="1:14" ht="21" customHeight="1">
      <c r="A3" s="19"/>
      <c r="B3" s="19"/>
      <c r="C3" s="19"/>
      <c r="D3" s="19"/>
      <c r="E3" s="19"/>
      <c r="F3" s="19"/>
      <c r="G3" s="19"/>
      <c r="H3" s="19"/>
      <c r="I3" s="19" t="s">
        <v>51</v>
      </c>
    </row>
    <row r="4" spans="1:14" ht="133.5" customHeight="1">
      <c r="A4" s="146" t="s">
        <v>0</v>
      </c>
      <c r="B4" s="146" t="s">
        <v>9</v>
      </c>
      <c r="C4" s="139" t="s">
        <v>49</v>
      </c>
      <c r="D4" s="140"/>
      <c r="E4" s="140"/>
      <c r="F4" s="141"/>
      <c r="G4" s="139" t="s">
        <v>48</v>
      </c>
      <c r="H4" s="140"/>
      <c r="I4" s="140"/>
      <c r="J4" s="141"/>
    </row>
    <row r="5" spans="1:14" ht="30">
      <c r="A5" s="146"/>
      <c r="B5" s="146"/>
      <c r="C5" s="16"/>
      <c r="D5" s="27" t="s">
        <v>218</v>
      </c>
      <c r="E5" s="27" t="s">
        <v>448</v>
      </c>
      <c r="F5" s="27" t="s">
        <v>604</v>
      </c>
      <c r="G5" s="27"/>
      <c r="H5" s="27" t="s">
        <v>218</v>
      </c>
      <c r="I5" s="27" t="s">
        <v>448</v>
      </c>
      <c r="J5" s="27" t="s">
        <v>604</v>
      </c>
    </row>
    <row r="6" spans="1:14" ht="15">
      <c r="A6" s="2">
        <v>1</v>
      </c>
      <c r="B6" s="2">
        <v>2</v>
      </c>
      <c r="C6" s="2">
        <v>3</v>
      </c>
      <c r="D6" s="27">
        <v>4</v>
      </c>
      <c r="E6" s="27">
        <v>5</v>
      </c>
      <c r="F6" s="27">
        <v>3</v>
      </c>
      <c r="G6" s="27">
        <v>6</v>
      </c>
      <c r="H6" s="27">
        <v>7</v>
      </c>
      <c r="I6" s="27">
        <v>8</v>
      </c>
      <c r="J6" s="27">
        <v>6</v>
      </c>
    </row>
    <row r="7" spans="1:14" ht="30">
      <c r="A7" s="2" t="s">
        <v>4</v>
      </c>
      <c r="B7" s="3" t="s">
        <v>10</v>
      </c>
      <c r="C7" s="13"/>
      <c r="D7" s="13">
        <f>D10+D11</f>
        <v>1817.4</v>
      </c>
      <c r="E7" s="13">
        <f>E10+E11</f>
        <v>1483.8000000000002</v>
      </c>
      <c r="F7" s="127">
        <f>F10+F11</f>
        <v>2330.6715800000002</v>
      </c>
      <c r="G7" s="127"/>
      <c r="H7" s="127">
        <f>H10+H11+H12</f>
        <v>7125.1399999999994</v>
      </c>
      <c r="I7" s="127">
        <f>I10+I11+I12</f>
        <v>989.2</v>
      </c>
      <c r="J7" s="127">
        <f>J10+J11+J12</f>
        <v>1553.7810500000001</v>
      </c>
    </row>
    <row r="8" spans="1:14" ht="15">
      <c r="A8" s="2" t="s">
        <v>11</v>
      </c>
      <c r="B8" s="3" t="s">
        <v>12</v>
      </c>
      <c r="C8" s="13"/>
      <c r="D8" s="13"/>
      <c r="E8" s="13" t="s">
        <v>90</v>
      </c>
      <c r="F8" s="127"/>
      <c r="G8" s="127"/>
      <c r="H8" s="127" t="s">
        <v>90</v>
      </c>
      <c r="I8" s="127" t="s">
        <v>90</v>
      </c>
      <c r="J8" s="127" t="s">
        <v>90</v>
      </c>
    </row>
    <row r="9" spans="1:14" ht="15">
      <c r="A9" s="2" t="s">
        <v>13</v>
      </c>
      <c r="B9" s="3" t="s">
        <v>14</v>
      </c>
      <c r="C9" s="13"/>
      <c r="D9" s="13"/>
      <c r="E9" s="13" t="s">
        <v>90</v>
      </c>
      <c r="F9" s="127"/>
      <c r="G9" s="127"/>
      <c r="H9" s="127" t="s">
        <v>90</v>
      </c>
      <c r="I9" s="127" t="s">
        <v>90</v>
      </c>
      <c r="J9" s="127" t="s">
        <v>90</v>
      </c>
    </row>
    <row r="10" spans="1:14" ht="15">
      <c r="A10" s="2" t="s">
        <v>15</v>
      </c>
      <c r="B10" s="3" t="s">
        <v>16</v>
      </c>
      <c r="C10" s="13"/>
      <c r="D10" s="13">
        <v>1272.18</v>
      </c>
      <c r="E10" s="13">
        <v>1038.6600000000001</v>
      </c>
      <c r="F10" s="127">
        <v>1790.07034</v>
      </c>
      <c r="G10" s="127"/>
      <c r="H10" s="127">
        <v>1496.28</v>
      </c>
      <c r="I10" s="127">
        <v>692.44</v>
      </c>
      <c r="J10" s="127">
        <v>1193.38023</v>
      </c>
    </row>
    <row r="11" spans="1:14" ht="15">
      <c r="A11" s="2" t="s">
        <v>17</v>
      </c>
      <c r="B11" s="3" t="s">
        <v>18</v>
      </c>
      <c r="C11" s="13"/>
      <c r="D11" s="13">
        <v>545.22</v>
      </c>
      <c r="E11" s="13">
        <v>445.14</v>
      </c>
      <c r="F11" s="127">
        <v>540.60123999999996</v>
      </c>
      <c r="G11" s="127"/>
      <c r="H11" s="127">
        <v>641.26199999999994</v>
      </c>
      <c r="I11" s="127">
        <v>296.76</v>
      </c>
      <c r="J11" s="127">
        <v>360.40082000000001</v>
      </c>
    </row>
    <row r="12" spans="1:14" ht="15">
      <c r="A12" s="2" t="s">
        <v>19</v>
      </c>
      <c r="B12" s="3" t="s">
        <v>20</v>
      </c>
      <c r="C12" s="13"/>
      <c r="D12" s="13">
        <f t="shared" ref="D12" si="0">D20</f>
        <v>0</v>
      </c>
      <c r="E12" s="13">
        <v>0</v>
      </c>
      <c r="F12" s="127">
        <f>F20</f>
        <v>0</v>
      </c>
      <c r="G12" s="127"/>
      <c r="H12" s="127">
        <f>H20</f>
        <v>4987.598</v>
      </c>
      <c r="I12" s="127">
        <v>0</v>
      </c>
      <c r="J12" s="127">
        <f>J20</f>
        <v>0</v>
      </c>
    </row>
    <row r="13" spans="1:14" ht="30">
      <c r="A13" s="2" t="s">
        <v>21</v>
      </c>
      <c r="B13" s="55" t="s">
        <v>22</v>
      </c>
      <c r="C13" s="13"/>
      <c r="D13" s="13" t="s">
        <v>90</v>
      </c>
      <c r="E13" s="13" t="s">
        <v>90</v>
      </c>
      <c r="F13" s="127" t="s">
        <v>90</v>
      </c>
      <c r="G13" s="127"/>
      <c r="H13" s="127" t="s">
        <v>90</v>
      </c>
      <c r="I13" s="127" t="s">
        <v>90</v>
      </c>
      <c r="J13" s="127" t="s">
        <v>90</v>
      </c>
      <c r="N13" s="56"/>
    </row>
    <row r="14" spans="1:14" ht="45">
      <c r="A14" s="2" t="s">
        <v>23</v>
      </c>
      <c r="B14" s="55" t="s">
        <v>24</v>
      </c>
      <c r="C14" s="13"/>
      <c r="D14" s="13" t="s">
        <v>90</v>
      </c>
      <c r="E14" s="13" t="s">
        <v>90</v>
      </c>
      <c r="F14" s="127" t="s">
        <v>90</v>
      </c>
      <c r="G14" s="127"/>
      <c r="H14" s="127" t="s">
        <v>90</v>
      </c>
      <c r="I14" s="127" t="s">
        <v>90</v>
      </c>
      <c r="J14" s="127" t="s">
        <v>90</v>
      </c>
    </row>
    <row r="15" spans="1:14" ht="30">
      <c r="A15" s="2" t="s">
        <v>25</v>
      </c>
      <c r="B15" s="55" t="s">
        <v>26</v>
      </c>
      <c r="C15" s="13"/>
      <c r="D15" s="13" t="s">
        <v>90</v>
      </c>
      <c r="E15" s="13" t="s">
        <v>90</v>
      </c>
      <c r="F15" s="127" t="s">
        <v>90</v>
      </c>
      <c r="G15" s="127"/>
      <c r="H15" s="127" t="s">
        <v>90</v>
      </c>
      <c r="I15" s="127" t="s">
        <v>90</v>
      </c>
      <c r="J15" s="127" t="s">
        <v>90</v>
      </c>
    </row>
    <row r="16" spans="1:14" ht="15">
      <c r="A16" s="2" t="s">
        <v>27</v>
      </c>
      <c r="B16" s="55" t="s">
        <v>28</v>
      </c>
      <c r="C16" s="13"/>
      <c r="D16" s="13" t="s">
        <v>90</v>
      </c>
      <c r="E16" s="13" t="s">
        <v>90</v>
      </c>
      <c r="F16" s="127" t="s">
        <v>90</v>
      </c>
      <c r="G16" s="127"/>
      <c r="H16" s="127" t="s">
        <v>90</v>
      </c>
      <c r="I16" s="127" t="s">
        <v>90</v>
      </c>
      <c r="J16" s="127" t="s">
        <v>90</v>
      </c>
    </row>
    <row r="17" spans="1:10" ht="30">
      <c r="A17" s="2" t="s">
        <v>29</v>
      </c>
      <c r="B17" s="55" t="s">
        <v>30</v>
      </c>
      <c r="C17" s="13"/>
      <c r="D17" s="13" t="s">
        <v>90</v>
      </c>
      <c r="E17" s="13" t="s">
        <v>90</v>
      </c>
      <c r="F17" s="127" t="s">
        <v>90</v>
      </c>
      <c r="G17" s="127"/>
      <c r="H17" s="127" t="s">
        <v>90</v>
      </c>
      <c r="I17" s="127" t="s">
        <v>90</v>
      </c>
      <c r="J17" s="127" t="s">
        <v>90</v>
      </c>
    </row>
    <row r="18" spans="1:10" ht="45">
      <c r="A18" s="2" t="s">
        <v>31</v>
      </c>
      <c r="B18" s="55" t="s">
        <v>32</v>
      </c>
      <c r="C18" s="13"/>
      <c r="D18" s="13" t="s">
        <v>90</v>
      </c>
      <c r="E18" s="13" t="s">
        <v>90</v>
      </c>
      <c r="F18" s="127" t="s">
        <v>90</v>
      </c>
      <c r="G18" s="127"/>
      <c r="H18" s="127" t="s">
        <v>90</v>
      </c>
      <c r="I18" s="127" t="s">
        <v>90</v>
      </c>
      <c r="J18" s="127" t="s">
        <v>90</v>
      </c>
    </row>
    <row r="19" spans="1:10" ht="15">
      <c r="A19" s="2" t="s">
        <v>33</v>
      </c>
      <c r="B19" s="55" t="s">
        <v>34</v>
      </c>
      <c r="C19" s="13"/>
      <c r="D19" s="13" t="s">
        <v>90</v>
      </c>
      <c r="E19" s="13" t="s">
        <v>90</v>
      </c>
      <c r="F19" s="127" t="s">
        <v>90</v>
      </c>
      <c r="G19" s="127"/>
      <c r="H19" s="127" t="s">
        <v>90</v>
      </c>
      <c r="I19" s="127" t="s">
        <v>90</v>
      </c>
      <c r="J19" s="127" t="s">
        <v>90</v>
      </c>
    </row>
    <row r="20" spans="1:10" ht="33" customHeight="1">
      <c r="A20" s="2" t="s">
        <v>35</v>
      </c>
      <c r="B20" s="55" t="s">
        <v>36</v>
      </c>
      <c r="C20" s="13"/>
      <c r="D20" s="13">
        <v>0</v>
      </c>
      <c r="E20" s="13">
        <v>0</v>
      </c>
      <c r="F20" s="127">
        <v>0</v>
      </c>
      <c r="G20" s="127"/>
      <c r="H20" s="127">
        <v>4987.598</v>
      </c>
      <c r="I20" s="127">
        <v>0</v>
      </c>
      <c r="J20" s="127">
        <v>0</v>
      </c>
    </row>
    <row r="21" spans="1:10" ht="15">
      <c r="A21" s="2" t="s">
        <v>37</v>
      </c>
      <c r="B21" s="55" t="s">
        <v>38</v>
      </c>
      <c r="C21" s="13"/>
      <c r="D21" s="13" t="s">
        <v>90</v>
      </c>
      <c r="E21" s="13" t="s">
        <v>90</v>
      </c>
      <c r="F21" s="127" t="s">
        <v>90</v>
      </c>
      <c r="G21" s="127"/>
      <c r="H21" s="127" t="s">
        <v>90</v>
      </c>
      <c r="I21" s="127" t="s">
        <v>90</v>
      </c>
      <c r="J21" s="127" t="s">
        <v>90</v>
      </c>
    </row>
    <row r="22" spans="1:10" ht="15">
      <c r="A22" s="2" t="s">
        <v>39</v>
      </c>
      <c r="B22" s="55" t="s">
        <v>40</v>
      </c>
      <c r="C22" s="13"/>
      <c r="D22" s="13" t="s">
        <v>90</v>
      </c>
      <c r="E22" s="13" t="s">
        <v>90</v>
      </c>
      <c r="F22" s="127" t="s">
        <v>90</v>
      </c>
      <c r="G22" s="127"/>
      <c r="H22" s="127" t="s">
        <v>90</v>
      </c>
      <c r="I22" s="127" t="s">
        <v>90</v>
      </c>
      <c r="J22" s="127" t="s">
        <v>90</v>
      </c>
    </row>
    <row r="23" spans="1:10" ht="15">
      <c r="A23" s="2" t="s">
        <v>41</v>
      </c>
      <c r="B23" s="55" t="s">
        <v>42</v>
      </c>
      <c r="C23" s="13"/>
      <c r="D23" s="13" t="s">
        <v>90</v>
      </c>
      <c r="E23" s="13" t="s">
        <v>90</v>
      </c>
      <c r="F23" s="127" t="s">
        <v>90</v>
      </c>
      <c r="G23" s="127"/>
      <c r="H23" s="127" t="s">
        <v>90</v>
      </c>
      <c r="I23" s="127" t="s">
        <v>90</v>
      </c>
      <c r="J23" s="127" t="s">
        <v>90</v>
      </c>
    </row>
    <row r="24" spans="1:10" ht="15">
      <c r="A24" s="2" t="s">
        <v>43</v>
      </c>
      <c r="B24" s="55" t="s">
        <v>44</v>
      </c>
      <c r="C24" s="13"/>
      <c r="D24" s="13" t="s">
        <v>90</v>
      </c>
      <c r="E24" s="13" t="s">
        <v>90</v>
      </c>
      <c r="F24" s="127" t="s">
        <v>90</v>
      </c>
      <c r="G24" s="127"/>
      <c r="H24" s="127" t="s">
        <v>90</v>
      </c>
      <c r="I24" s="127" t="s">
        <v>90</v>
      </c>
      <c r="J24" s="127" t="s">
        <v>90</v>
      </c>
    </row>
    <row r="25" spans="1:10" ht="30">
      <c r="A25" s="2" t="s">
        <v>45</v>
      </c>
      <c r="B25" s="55" t="s">
        <v>46</v>
      </c>
      <c r="C25" s="13"/>
      <c r="D25" s="13" t="s">
        <v>90</v>
      </c>
      <c r="E25" s="13" t="s">
        <v>90</v>
      </c>
      <c r="F25" s="127" t="s">
        <v>90</v>
      </c>
      <c r="G25" s="127"/>
      <c r="H25" s="127" t="s">
        <v>90</v>
      </c>
      <c r="I25" s="127" t="s">
        <v>90</v>
      </c>
      <c r="J25" s="127" t="s">
        <v>90</v>
      </c>
    </row>
    <row r="28" spans="1:10" ht="15.75" customHeight="1">
      <c r="B28" s="52"/>
      <c r="C28" s="23"/>
      <c r="G28" s="29"/>
      <c r="H28" s="145"/>
      <c r="I28" s="145"/>
    </row>
    <row r="29" spans="1:10" ht="15.75">
      <c r="B29" s="52"/>
      <c r="C29" s="23"/>
      <c r="I29" s="15"/>
    </row>
    <row r="30" spans="1:10" ht="15.75">
      <c r="B30" s="52"/>
      <c r="C30" s="23"/>
      <c r="H30" s="26"/>
    </row>
    <row r="31" spans="1:10" ht="15.75">
      <c r="B31" s="52"/>
      <c r="C31" s="23"/>
      <c r="H31" s="156"/>
      <c r="I31" s="52"/>
    </row>
    <row r="32" spans="1:10" ht="15.75">
      <c r="B32" s="52"/>
    </row>
    <row r="33" spans="2:2">
      <c r="B33" s="18"/>
    </row>
  </sheetData>
  <customSheetViews>
    <customSheetView guid="{3DC63FE0-8FBB-4442-B258-5F51C0C41A1A}" scale="80" fitToPage="1" topLeftCell="A13">
      <selection activeCell="D21" sqref="D21"/>
      <pageMargins left="0.7" right="0.7" top="0.75" bottom="0.75" header="0.3" footer="0.3"/>
      <pageSetup paperSize="9" scale="65" orientation="portrait" r:id="rId1"/>
    </customSheetView>
    <customSheetView guid="{F7F69443-32E2-4D1D-80B1-6501666B4ED1}" scale="80" showPageBreaks="1" fitToPage="1" topLeftCell="A4">
      <selection activeCell="E11" sqref="E11"/>
      <pageMargins left="0.7" right="0.7" top="0.75" bottom="0.75" header="0.3" footer="0.3"/>
      <pageSetup paperSize="9" scale="65" orientation="portrait" r:id="rId2"/>
    </customSheetView>
    <customSheetView guid="{F0FC88CA-6E8B-4D7E-9715-9FF864AFB4E6}" scale="80" fitToPage="1" topLeftCell="A13">
      <selection activeCell="D21" sqref="D21"/>
      <pageMargins left="0.7" right="0.7" top="0.75" bottom="0.75" header="0.3" footer="0.3"/>
      <pageSetup paperSize="9" scale="65" orientation="portrait" r:id="rId3"/>
    </customSheetView>
    <customSheetView guid="{BD4F56B5-93F8-4A12-B19B-C10B14AC56EC}" scale="80" showPageBreaks="1" fitToPage="1">
      <selection activeCell="O5" sqref="O5"/>
      <pageMargins left="0.39370078740157483" right="0.39370078740157483" top="0.39370078740157483" bottom="0.39370078740157483" header="0.31496062992125984" footer="0.31496062992125984"/>
      <pageSetup paperSize="9" scale="71" orientation="portrait" r:id="rId4"/>
    </customSheetView>
  </customSheetViews>
  <mergeCells count="7">
    <mergeCell ref="A2:J2"/>
    <mergeCell ref="A1:J1"/>
    <mergeCell ref="H28:I28"/>
    <mergeCell ref="B4:B5"/>
    <mergeCell ref="A4:A5"/>
    <mergeCell ref="C4:F4"/>
    <mergeCell ref="G4:J4"/>
  </mergeCells>
  <pageMargins left="0.7" right="0.7" top="0.75" bottom="0.75" header="0.3" footer="0.3"/>
  <pageSetup paperSize="9" scale="66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/>
  </sheetPr>
  <dimension ref="A1:M176"/>
  <sheetViews>
    <sheetView zoomScale="85" zoomScaleNormal="85" workbookViewId="0">
      <selection activeCell="L8" sqref="L8"/>
    </sheetView>
  </sheetViews>
  <sheetFormatPr defaultRowHeight="15.75"/>
  <cols>
    <col min="1" max="1" width="10.5703125" style="40" customWidth="1"/>
    <col min="2" max="2" width="50.7109375" style="40" customWidth="1"/>
    <col min="3" max="3" width="8" style="40" customWidth="1"/>
    <col min="4" max="4" width="12.42578125" style="40" customWidth="1"/>
    <col min="5" max="5" width="14" style="40" customWidth="1"/>
    <col min="6" max="6" width="14.28515625" style="40" customWidth="1"/>
    <col min="7" max="7" width="14.28515625" style="42" customWidth="1"/>
    <col min="8" max="8" width="16.42578125" style="42" customWidth="1"/>
    <col min="9" max="9" width="9.140625" style="41"/>
    <col min="10" max="16384" width="9.140625" style="42"/>
  </cols>
  <sheetData>
    <row r="1" spans="1:13">
      <c r="F1" s="147" t="s">
        <v>87</v>
      </c>
      <c r="G1" s="147"/>
      <c r="H1" s="147"/>
    </row>
    <row r="2" spans="1:13" ht="78.75" customHeight="1">
      <c r="A2" s="148" t="s">
        <v>449</v>
      </c>
      <c r="B2" s="148"/>
      <c r="C2" s="148"/>
      <c r="D2" s="148"/>
      <c r="E2" s="148"/>
      <c r="F2" s="148"/>
      <c r="G2" s="148"/>
      <c r="H2" s="148"/>
    </row>
    <row r="3" spans="1:13" s="44" customFormat="1" ht="31.5" customHeight="1">
      <c r="A3" s="149" t="s">
        <v>52</v>
      </c>
      <c r="B3" s="150" t="s">
        <v>53</v>
      </c>
      <c r="C3" s="150" t="s">
        <v>54</v>
      </c>
      <c r="D3" s="150" t="s">
        <v>55</v>
      </c>
      <c r="E3" s="150" t="s">
        <v>56</v>
      </c>
      <c r="F3" s="151" t="s">
        <v>101</v>
      </c>
      <c r="G3" s="151" t="s">
        <v>75</v>
      </c>
      <c r="H3" s="153" t="s">
        <v>77</v>
      </c>
      <c r="I3" s="43"/>
    </row>
    <row r="4" spans="1:13" s="44" customFormat="1" ht="30.75" customHeight="1">
      <c r="A4" s="149"/>
      <c r="B4" s="150"/>
      <c r="C4" s="150"/>
      <c r="D4" s="150"/>
      <c r="E4" s="150"/>
      <c r="F4" s="152"/>
      <c r="G4" s="152"/>
      <c r="H4" s="153"/>
      <c r="I4" s="43"/>
    </row>
    <row r="5" spans="1:13" s="46" customFormat="1" ht="47.25">
      <c r="A5" s="57" t="s">
        <v>93</v>
      </c>
      <c r="B5" s="61" t="s">
        <v>105</v>
      </c>
      <c r="C5" s="60">
        <v>2017</v>
      </c>
      <c r="D5" s="60" t="s">
        <v>99</v>
      </c>
      <c r="E5" s="60">
        <v>616</v>
      </c>
      <c r="F5" s="60">
        <v>51</v>
      </c>
      <c r="G5" s="60" t="s">
        <v>106</v>
      </c>
      <c r="H5" s="60" t="s">
        <v>216</v>
      </c>
      <c r="I5" s="45"/>
      <c r="J5" s="45"/>
      <c r="K5" s="45"/>
      <c r="L5" s="45"/>
    </row>
    <row r="6" spans="1:13" s="46" customFormat="1" ht="47.25">
      <c r="A6" s="57" t="s">
        <v>91</v>
      </c>
      <c r="B6" s="61" t="s">
        <v>107</v>
      </c>
      <c r="C6" s="60">
        <v>2017</v>
      </c>
      <c r="D6" s="60" t="s">
        <v>92</v>
      </c>
      <c r="E6" s="60">
        <v>240</v>
      </c>
      <c r="F6" s="60">
        <v>89</v>
      </c>
      <c r="G6" s="60" t="s">
        <v>104</v>
      </c>
      <c r="H6" s="60" t="s">
        <v>215</v>
      </c>
      <c r="I6" s="45"/>
      <c r="J6" s="45"/>
      <c r="K6" s="45"/>
      <c r="L6" s="45"/>
    </row>
    <row r="7" spans="1:13" s="46" customFormat="1" ht="47.25">
      <c r="A7" s="57" t="s">
        <v>91</v>
      </c>
      <c r="B7" s="61" t="s">
        <v>103</v>
      </c>
      <c r="C7" s="60">
        <v>2017</v>
      </c>
      <c r="D7" s="60" t="s">
        <v>99</v>
      </c>
      <c r="E7" s="60">
        <v>80</v>
      </c>
      <c r="F7" s="60">
        <v>30</v>
      </c>
      <c r="G7" s="60" t="s">
        <v>104</v>
      </c>
      <c r="H7" s="60" t="s">
        <v>217</v>
      </c>
      <c r="I7" s="45"/>
      <c r="J7" s="45"/>
      <c r="K7" s="45"/>
      <c r="L7" s="45"/>
    </row>
    <row r="8" spans="1:13" s="46" customFormat="1" ht="63">
      <c r="A8" s="57" t="s">
        <v>224</v>
      </c>
      <c r="B8" s="62" t="s">
        <v>225</v>
      </c>
      <c r="C8" s="60">
        <v>2018</v>
      </c>
      <c r="D8" s="60" t="s">
        <v>92</v>
      </c>
      <c r="E8" s="60">
        <v>1500</v>
      </c>
      <c r="F8" s="60">
        <v>150</v>
      </c>
      <c r="G8" s="60" t="s">
        <v>226</v>
      </c>
      <c r="H8" s="63" t="s">
        <v>366</v>
      </c>
      <c r="I8" s="45"/>
    </row>
    <row r="9" spans="1:13" s="46" customFormat="1" ht="63">
      <c r="A9" s="91" t="s">
        <v>91</v>
      </c>
      <c r="B9" s="95" t="s">
        <v>452</v>
      </c>
      <c r="C9" s="94">
        <v>2019</v>
      </c>
      <c r="D9" s="94" t="s">
        <v>99</v>
      </c>
      <c r="E9" s="94">
        <v>30</v>
      </c>
      <c r="F9" s="94">
        <v>144</v>
      </c>
      <c r="G9" s="94" t="s">
        <v>454</v>
      </c>
      <c r="H9" s="63" t="s">
        <v>616</v>
      </c>
      <c r="I9" s="45"/>
    </row>
    <row r="10" spans="1:13" s="46" customFormat="1" ht="189">
      <c r="A10" s="91" t="s">
        <v>224</v>
      </c>
      <c r="B10" s="95" t="s">
        <v>453</v>
      </c>
      <c r="C10" s="94">
        <v>2019</v>
      </c>
      <c r="D10" s="94" t="s">
        <v>99</v>
      </c>
      <c r="E10" s="94" t="s">
        <v>464</v>
      </c>
      <c r="F10" s="94">
        <v>120</v>
      </c>
      <c r="G10" s="94" t="s">
        <v>465</v>
      </c>
      <c r="H10" s="63" t="s">
        <v>608</v>
      </c>
      <c r="I10" s="45"/>
      <c r="M10" s="46">
        <f>1025+15+30</f>
        <v>1070</v>
      </c>
    </row>
    <row r="11" spans="1:13" s="46" customFormat="1" ht="47.25">
      <c r="A11" s="64" t="s">
        <v>95</v>
      </c>
      <c r="B11" s="66" t="s">
        <v>108</v>
      </c>
      <c r="C11" s="65">
        <v>2017</v>
      </c>
      <c r="D11" s="65" t="s">
        <v>109</v>
      </c>
      <c r="E11" s="65">
        <v>110</v>
      </c>
      <c r="F11" s="65">
        <v>15</v>
      </c>
      <c r="G11" s="65" t="s">
        <v>110</v>
      </c>
      <c r="H11" s="65" t="s">
        <v>214</v>
      </c>
      <c r="I11" s="45"/>
    </row>
    <row r="12" spans="1:13" s="46" customFormat="1" ht="47.25">
      <c r="A12" s="64" t="s">
        <v>95</v>
      </c>
      <c r="B12" s="66" t="s">
        <v>111</v>
      </c>
      <c r="C12" s="65">
        <v>2017</v>
      </c>
      <c r="D12" s="65" t="s">
        <v>109</v>
      </c>
      <c r="E12" s="65">
        <v>135</v>
      </c>
      <c r="F12" s="65">
        <v>15</v>
      </c>
      <c r="G12" s="65" t="s">
        <v>110</v>
      </c>
      <c r="H12" s="65" t="s">
        <v>213</v>
      </c>
      <c r="I12" s="45"/>
    </row>
    <row r="13" spans="1:13" s="46" customFormat="1" ht="47.25">
      <c r="A13" s="64" t="s">
        <v>93</v>
      </c>
      <c r="B13" s="66" t="s">
        <v>112</v>
      </c>
      <c r="C13" s="65">
        <v>2017</v>
      </c>
      <c r="D13" s="65" t="s">
        <v>109</v>
      </c>
      <c r="E13" s="65">
        <v>40</v>
      </c>
      <c r="F13" s="65">
        <v>15</v>
      </c>
      <c r="G13" s="65" t="s">
        <v>113</v>
      </c>
      <c r="H13" s="65" t="s">
        <v>212</v>
      </c>
      <c r="I13" s="45"/>
    </row>
    <row r="14" spans="1:13" s="46" customFormat="1" ht="47.25">
      <c r="A14" s="64" t="s">
        <v>95</v>
      </c>
      <c r="B14" s="66" t="s">
        <v>116</v>
      </c>
      <c r="C14" s="65">
        <v>2017</v>
      </c>
      <c r="D14" s="65" t="s">
        <v>109</v>
      </c>
      <c r="E14" s="65">
        <v>170</v>
      </c>
      <c r="F14" s="65">
        <v>15</v>
      </c>
      <c r="G14" s="65" t="s">
        <v>110</v>
      </c>
      <c r="H14" s="65" t="s">
        <v>210</v>
      </c>
      <c r="I14" s="45"/>
    </row>
    <row r="15" spans="1:13" s="46" customFormat="1" ht="47.25">
      <c r="A15" s="64" t="s">
        <v>93</v>
      </c>
      <c r="B15" s="66" t="s">
        <v>117</v>
      </c>
      <c r="C15" s="65">
        <v>2017</v>
      </c>
      <c r="D15" s="65" t="s">
        <v>109</v>
      </c>
      <c r="E15" s="65">
        <v>59</v>
      </c>
      <c r="F15" s="65">
        <v>15</v>
      </c>
      <c r="G15" s="65" t="s">
        <v>118</v>
      </c>
      <c r="H15" s="65" t="s">
        <v>209</v>
      </c>
      <c r="I15" s="45"/>
    </row>
    <row r="16" spans="1:13" s="46" customFormat="1" ht="47.25">
      <c r="A16" s="64" t="s">
        <v>93</v>
      </c>
      <c r="B16" s="66" t="s">
        <v>119</v>
      </c>
      <c r="C16" s="65">
        <v>2017</v>
      </c>
      <c r="D16" s="65" t="s">
        <v>109</v>
      </c>
      <c r="E16" s="65">
        <v>148</v>
      </c>
      <c r="F16" s="65">
        <v>10</v>
      </c>
      <c r="G16" s="65" t="s">
        <v>118</v>
      </c>
      <c r="H16" s="65" t="s">
        <v>208</v>
      </c>
      <c r="I16" s="45"/>
    </row>
    <row r="17" spans="1:9" s="46" customFormat="1" ht="47.25">
      <c r="A17" s="64" t="s">
        <v>93</v>
      </c>
      <c r="B17" s="66" t="s">
        <v>120</v>
      </c>
      <c r="C17" s="65">
        <v>2017</v>
      </c>
      <c r="D17" s="65" t="s">
        <v>109</v>
      </c>
      <c r="E17" s="65">
        <v>87</v>
      </c>
      <c r="F17" s="65">
        <v>15</v>
      </c>
      <c r="G17" s="65" t="s">
        <v>118</v>
      </c>
      <c r="H17" s="65" t="s">
        <v>207</v>
      </c>
      <c r="I17" s="45"/>
    </row>
    <row r="18" spans="1:9" s="46" customFormat="1" ht="47.25">
      <c r="A18" s="64" t="s">
        <v>93</v>
      </c>
      <c r="B18" s="66" t="s">
        <v>121</v>
      </c>
      <c r="C18" s="65">
        <v>2017</v>
      </c>
      <c r="D18" s="65" t="s">
        <v>109</v>
      </c>
      <c r="E18" s="65">
        <v>200</v>
      </c>
      <c r="F18" s="65">
        <v>1</v>
      </c>
      <c r="G18" s="65" t="s">
        <v>122</v>
      </c>
      <c r="H18" s="65" t="s">
        <v>206</v>
      </c>
      <c r="I18" s="45"/>
    </row>
    <row r="19" spans="1:9" s="46" customFormat="1" ht="47.25">
      <c r="A19" s="64" t="s">
        <v>95</v>
      </c>
      <c r="B19" s="66" t="s">
        <v>123</v>
      </c>
      <c r="C19" s="65">
        <v>2017</v>
      </c>
      <c r="D19" s="65" t="s">
        <v>109</v>
      </c>
      <c r="E19" s="65">
        <v>170</v>
      </c>
      <c r="F19" s="65">
        <v>15</v>
      </c>
      <c r="G19" s="65" t="s">
        <v>124</v>
      </c>
      <c r="H19" s="65" t="s">
        <v>205</v>
      </c>
      <c r="I19" s="45"/>
    </row>
    <row r="20" spans="1:9" s="46" customFormat="1" ht="47.25">
      <c r="A20" s="64" t="s">
        <v>95</v>
      </c>
      <c r="B20" s="66" t="s">
        <v>125</v>
      </c>
      <c r="C20" s="65">
        <v>2017</v>
      </c>
      <c r="D20" s="65" t="s">
        <v>109</v>
      </c>
      <c r="E20" s="65">
        <v>160</v>
      </c>
      <c r="F20" s="65">
        <v>15</v>
      </c>
      <c r="G20" s="65" t="s">
        <v>110</v>
      </c>
      <c r="H20" s="65" t="s">
        <v>204</v>
      </c>
      <c r="I20" s="45"/>
    </row>
    <row r="21" spans="1:9" s="46" customFormat="1" ht="47.25">
      <c r="A21" s="64" t="s">
        <v>219</v>
      </c>
      <c r="B21" s="66" t="s">
        <v>126</v>
      </c>
      <c r="C21" s="65">
        <v>2017</v>
      </c>
      <c r="D21" s="65" t="s">
        <v>109</v>
      </c>
      <c r="E21" s="65">
        <v>35</v>
      </c>
      <c r="F21" s="65">
        <v>15</v>
      </c>
      <c r="G21" s="65" t="s">
        <v>127</v>
      </c>
      <c r="H21" s="65" t="s">
        <v>203</v>
      </c>
      <c r="I21" s="45"/>
    </row>
    <row r="22" spans="1:9" s="46" customFormat="1" ht="47.25">
      <c r="A22" s="64" t="s">
        <v>93</v>
      </c>
      <c r="B22" s="66" t="s">
        <v>128</v>
      </c>
      <c r="C22" s="65">
        <v>2017</v>
      </c>
      <c r="D22" s="65" t="s">
        <v>109</v>
      </c>
      <c r="E22" s="65">
        <v>80</v>
      </c>
      <c r="F22" s="65">
        <v>5</v>
      </c>
      <c r="G22" s="65" t="s">
        <v>113</v>
      </c>
      <c r="H22" s="65" t="s">
        <v>202</v>
      </c>
      <c r="I22" s="45"/>
    </row>
    <row r="23" spans="1:9" s="46" customFormat="1" ht="47.25">
      <c r="A23" s="64" t="s">
        <v>93</v>
      </c>
      <c r="B23" s="66" t="s">
        <v>129</v>
      </c>
      <c r="C23" s="65">
        <v>2017</v>
      </c>
      <c r="D23" s="65" t="s">
        <v>109</v>
      </c>
      <c r="E23" s="65">
        <f>45+55</f>
        <v>100</v>
      </c>
      <c r="F23" s="65">
        <v>15</v>
      </c>
      <c r="G23" s="65" t="s">
        <v>130</v>
      </c>
      <c r="H23" s="65" t="s">
        <v>201</v>
      </c>
      <c r="I23" s="45"/>
    </row>
    <row r="24" spans="1:9" s="46" customFormat="1" ht="47.25">
      <c r="A24" s="64" t="s">
        <v>93</v>
      </c>
      <c r="B24" s="67" t="s">
        <v>227</v>
      </c>
      <c r="C24" s="65">
        <v>2018</v>
      </c>
      <c r="D24" s="65" t="s">
        <v>109</v>
      </c>
      <c r="E24" s="65">
        <v>20</v>
      </c>
      <c r="F24" s="65">
        <v>15</v>
      </c>
      <c r="G24" s="65" t="s">
        <v>228</v>
      </c>
      <c r="H24" s="68" t="s">
        <v>423</v>
      </c>
      <c r="I24" s="45"/>
    </row>
    <row r="25" spans="1:9" s="46" customFormat="1" ht="47.25">
      <c r="A25" s="64" t="s">
        <v>224</v>
      </c>
      <c r="B25" s="67" t="s">
        <v>229</v>
      </c>
      <c r="C25" s="65">
        <v>2018</v>
      </c>
      <c r="D25" s="65" t="s">
        <v>109</v>
      </c>
      <c r="E25" s="65">
        <v>360</v>
      </c>
      <c r="F25" s="65">
        <v>15</v>
      </c>
      <c r="G25" s="65" t="s">
        <v>110</v>
      </c>
      <c r="H25" s="68" t="s">
        <v>424</v>
      </c>
      <c r="I25" s="45"/>
    </row>
    <row r="26" spans="1:9" s="46" customFormat="1" ht="47.25">
      <c r="A26" s="64" t="s">
        <v>224</v>
      </c>
      <c r="B26" s="67" t="s">
        <v>230</v>
      </c>
      <c r="C26" s="65">
        <v>2018</v>
      </c>
      <c r="D26" s="65" t="s">
        <v>109</v>
      </c>
      <c r="E26" s="65">
        <v>100</v>
      </c>
      <c r="F26" s="65">
        <v>15</v>
      </c>
      <c r="G26" s="65" t="s">
        <v>110</v>
      </c>
      <c r="H26" s="69" t="s">
        <v>367</v>
      </c>
      <c r="I26" s="45"/>
    </row>
    <row r="27" spans="1:9" s="46" customFormat="1" ht="94.5">
      <c r="A27" s="64" t="s">
        <v>93</v>
      </c>
      <c r="B27" s="67" t="s">
        <v>231</v>
      </c>
      <c r="C27" s="65">
        <v>2018</v>
      </c>
      <c r="D27" s="65" t="s">
        <v>109</v>
      </c>
      <c r="E27" s="65">
        <v>130</v>
      </c>
      <c r="F27" s="65">
        <v>30</v>
      </c>
      <c r="G27" s="65" t="s">
        <v>232</v>
      </c>
      <c r="H27" s="68" t="s">
        <v>425</v>
      </c>
      <c r="I27" s="45"/>
    </row>
    <row r="28" spans="1:9" s="46" customFormat="1" ht="31.5">
      <c r="A28" s="64" t="s">
        <v>93</v>
      </c>
      <c r="B28" s="67" t="s">
        <v>233</v>
      </c>
      <c r="C28" s="65">
        <v>2018</v>
      </c>
      <c r="D28" s="65" t="s">
        <v>109</v>
      </c>
      <c r="E28" s="65">
        <v>50</v>
      </c>
      <c r="F28" s="65">
        <v>29</v>
      </c>
      <c r="G28" s="65" t="s">
        <v>234</v>
      </c>
      <c r="H28" s="68" t="s">
        <v>368</v>
      </c>
      <c r="I28" s="45"/>
    </row>
    <row r="29" spans="1:9" s="46" customFormat="1" ht="63">
      <c r="A29" s="64" t="s">
        <v>93</v>
      </c>
      <c r="B29" s="67" t="s">
        <v>235</v>
      </c>
      <c r="C29" s="65">
        <v>2018</v>
      </c>
      <c r="D29" s="65" t="s">
        <v>109</v>
      </c>
      <c r="E29" s="65">
        <v>20</v>
      </c>
      <c r="F29" s="65">
        <v>15</v>
      </c>
      <c r="G29" s="65" t="s">
        <v>236</v>
      </c>
      <c r="H29" s="68" t="s">
        <v>426</v>
      </c>
      <c r="I29" s="45"/>
    </row>
    <row r="30" spans="1:9" s="46" customFormat="1" ht="47.25">
      <c r="A30" s="64" t="s">
        <v>93</v>
      </c>
      <c r="B30" s="67" t="s">
        <v>237</v>
      </c>
      <c r="C30" s="65">
        <v>2018</v>
      </c>
      <c r="D30" s="65" t="s">
        <v>109</v>
      </c>
      <c r="E30" s="65">
        <v>100</v>
      </c>
      <c r="F30" s="65">
        <v>15</v>
      </c>
      <c r="G30" s="65" t="s">
        <v>238</v>
      </c>
      <c r="H30" s="69" t="s">
        <v>369</v>
      </c>
      <c r="I30" s="45"/>
    </row>
    <row r="31" spans="1:9" s="46" customFormat="1" ht="47.25">
      <c r="A31" s="64" t="s">
        <v>93</v>
      </c>
      <c r="B31" s="67" t="s">
        <v>239</v>
      </c>
      <c r="C31" s="65">
        <v>2018</v>
      </c>
      <c r="D31" s="65" t="s">
        <v>109</v>
      </c>
      <c r="E31" s="65">
        <v>25</v>
      </c>
      <c r="F31" s="65">
        <v>15</v>
      </c>
      <c r="G31" s="65" t="s">
        <v>122</v>
      </c>
      <c r="H31" s="69" t="s">
        <v>370</v>
      </c>
      <c r="I31" s="45"/>
    </row>
    <row r="32" spans="1:9" s="46" customFormat="1" ht="47.25">
      <c r="A32" s="64" t="s">
        <v>93</v>
      </c>
      <c r="B32" s="67" t="s">
        <v>240</v>
      </c>
      <c r="C32" s="65">
        <v>2018</v>
      </c>
      <c r="D32" s="65" t="s">
        <v>109</v>
      </c>
      <c r="E32" s="65" t="s">
        <v>241</v>
      </c>
      <c r="F32" s="65">
        <v>5</v>
      </c>
      <c r="G32" s="65" t="s">
        <v>242</v>
      </c>
      <c r="H32" s="68" t="s">
        <v>445</v>
      </c>
      <c r="I32" s="45"/>
    </row>
    <row r="33" spans="1:9" s="46" customFormat="1" ht="47.25">
      <c r="A33" s="64" t="s">
        <v>93</v>
      </c>
      <c r="B33" s="67" t="s">
        <v>243</v>
      </c>
      <c r="C33" s="65">
        <v>2018</v>
      </c>
      <c r="D33" s="65" t="s">
        <v>109</v>
      </c>
      <c r="E33" s="65">
        <v>35</v>
      </c>
      <c r="F33" s="65">
        <v>15</v>
      </c>
      <c r="G33" s="65" t="s">
        <v>244</v>
      </c>
      <c r="H33" s="68" t="s">
        <v>427</v>
      </c>
      <c r="I33" s="45"/>
    </row>
    <row r="34" spans="1:9" s="46" customFormat="1" ht="47.25">
      <c r="A34" s="64" t="s">
        <v>93</v>
      </c>
      <c r="B34" s="67" t="s">
        <v>245</v>
      </c>
      <c r="C34" s="65">
        <v>2018</v>
      </c>
      <c r="D34" s="65" t="s">
        <v>109</v>
      </c>
      <c r="E34" s="65">
        <v>35</v>
      </c>
      <c r="F34" s="65">
        <v>10</v>
      </c>
      <c r="G34" s="65" t="s">
        <v>244</v>
      </c>
      <c r="H34" s="69" t="s">
        <v>371</v>
      </c>
      <c r="I34" s="45"/>
    </row>
    <row r="35" spans="1:9" s="46" customFormat="1" ht="47.25">
      <c r="A35" s="64" t="s">
        <v>93</v>
      </c>
      <c r="B35" s="67" t="s">
        <v>246</v>
      </c>
      <c r="C35" s="65">
        <v>2018</v>
      </c>
      <c r="D35" s="65" t="s">
        <v>109</v>
      </c>
      <c r="E35" s="65">
        <v>30</v>
      </c>
      <c r="F35" s="65">
        <v>15</v>
      </c>
      <c r="G35" s="65" t="s">
        <v>247</v>
      </c>
      <c r="H35" s="69" t="s">
        <v>372</v>
      </c>
      <c r="I35" s="45"/>
    </row>
    <row r="36" spans="1:9" s="46" customFormat="1" ht="47.25">
      <c r="A36" s="64" t="s">
        <v>95</v>
      </c>
      <c r="B36" s="67" t="s">
        <v>248</v>
      </c>
      <c r="C36" s="65">
        <v>2018</v>
      </c>
      <c r="D36" s="65" t="s">
        <v>109</v>
      </c>
      <c r="E36" s="65">
        <v>170</v>
      </c>
      <c r="F36" s="65">
        <v>15</v>
      </c>
      <c r="G36" s="65" t="s">
        <v>124</v>
      </c>
      <c r="H36" s="68" t="s">
        <v>428</v>
      </c>
      <c r="I36" s="45"/>
    </row>
    <row r="37" spans="1:9" s="46" customFormat="1" ht="47.25">
      <c r="A37" s="64" t="s">
        <v>95</v>
      </c>
      <c r="B37" s="67" t="s">
        <v>249</v>
      </c>
      <c r="C37" s="65">
        <v>2018</v>
      </c>
      <c r="D37" s="65" t="s">
        <v>109</v>
      </c>
      <c r="E37" s="65">
        <v>300</v>
      </c>
      <c r="F37" s="65">
        <v>15</v>
      </c>
      <c r="G37" s="65" t="s">
        <v>110</v>
      </c>
      <c r="H37" s="69" t="s">
        <v>373</v>
      </c>
      <c r="I37" s="45"/>
    </row>
    <row r="38" spans="1:9" s="46" customFormat="1" ht="47.25">
      <c r="A38" s="64" t="s">
        <v>93</v>
      </c>
      <c r="B38" s="67" t="s">
        <v>250</v>
      </c>
      <c r="C38" s="65">
        <v>2018</v>
      </c>
      <c r="D38" s="65" t="s">
        <v>109</v>
      </c>
      <c r="E38" s="65">
        <v>30</v>
      </c>
      <c r="F38" s="65">
        <v>15</v>
      </c>
      <c r="G38" s="65" t="s">
        <v>247</v>
      </c>
      <c r="H38" s="69" t="s">
        <v>374</v>
      </c>
      <c r="I38" s="45"/>
    </row>
    <row r="39" spans="1:9" s="46" customFormat="1" ht="63">
      <c r="A39" s="64" t="s">
        <v>93</v>
      </c>
      <c r="B39" s="67" t="s">
        <v>251</v>
      </c>
      <c r="C39" s="65">
        <v>2018</v>
      </c>
      <c r="D39" s="65" t="s">
        <v>109</v>
      </c>
      <c r="E39" s="65" t="s">
        <v>252</v>
      </c>
      <c r="F39" s="65">
        <v>15</v>
      </c>
      <c r="G39" s="65" t="s">
        <v>253</v>
      </c>
      <c r="H39" s="69" t="s">
        <v>375</v>
      </c>
      <c r="I39" s="45"/>
    </row>
    <row r="40" spans="1:9" s="46" customFormat="1" ht="47.25">
      <c r="A40" s="64" t="s">
        <v>95</v>
      </c>
      <c r="B40" s="67" t="s">
        <v>254</v>
      </c>
      <c r="C40" s="65">
        <v>2018</v>
      </c>
      <c r="D40" s="65" t="s">
        <v>109</v>
      </c>
      <c r="E40" s="65">
        <v>40</v>
      </c>
      <c r="F40" s="65">
        <v>20</v>
      </c>
      <c r="G40" s="65" t="s">
        <v>255</v>
      </c>
      <c r="H40" s="68" t="s">
        <v>429</v>
      </c>
      <c r="I40" s="45"/>
    </row>
    <row r="41" spans="1:9" s="46" customFormat="1" ht="63">
      <c r="A41" s="64" t="s">
        <v>94</v>
      </c>
      <c r="B41" s="67" t="s">
        <v>256</v>
      </c>
      <c r="C41" s="65">
        <v>2018</v>
      </c>
      <c r="D41" s="65" t="s">
        <v>109</v>
      </c>
      <c r="E41" s="65" t="s">
        <v>257</v>
      </c>
      <c r="F41" s="65">
        <v>148.80000000000001</v>
      </c>
      <c r="G41" s="65" t="s">
        <v>258</v>
      </c>
      <c r="H41" s="69" t="s">
        <v>376</v>
      </c>
      <c r="I41" s="45"/>
    </row>
    <row r="42" spans="1:9" s="46" customFormat="1" ht="47.25">
      <c r="A42" s="64" t="s">
        <v>93</v>
      </c>
      <c r="B42" s="67" t="s">
        <v>259</v>
      </c>
      <c r="C42" s="65">
        <v>2018</v>
      </c>
      <c r="D42" s="65" t="s">
        <v>109</v>
      </c>
      <c r="E42" s="65">
        <v>20</v>
      </c>
      <c r="F42" s="65">
        <v>15</v>
      </c>
      <c r="G42" s="65" t="s">
        <v>122</v>
      </c>
      <c r="H42" s="69" t="s">
        <v>377</v>
      </c>
      <c r="I42" s="45"/>
    </row>
    <row r="43" spans="1:9" s="46" customFormat="1" ht="63">
      <c r="A43" s="64" t="s">
        <v>93</v>
      </c>
      <c r="B43" s="67" t="s">
        <v>260</v>
      </c>
      <c r="C43" s="65">
        <v>2018</v>
      </c>
      <c r="D43" s="65" t="s">
        <v>109</v>
      </c>
      <c r="E43" s="65">
        <v>120</v>
      </c>
      <c r="F43" s="65">
        <v>15</v>
      </c>
      <c r="G43" s="65" t="s">
        <v>261</v>
      </c>
      <c r="H43" s="69" t="s">
        <v>378</v>
      </c>
      <c r="I43" s="45"/>
    </row>
    <row r="44" spans="1:9" s="46" customFormat="1" ht="63">
      <c r="A44" s="64" t="s">
        <v>93</v>
      </c>
      <c r="B44" s="67" t="s">
        <v>262</v>
      </c>
      <c r="C44" s="65">
        <v>2018</v>
      </c>
      <c r="D44" s="65" t="s">
        <v>109</v>
      </c>
      <c r="E44" s="65">
        <v>75</v>
      </c>
      <c r="F44" s="65">
        <v>15</v>
      </c>
      <c r="G44" s="65" t="s">
        <v>261</v>
      </c>
      <c r="H44" s="69" t="s">
        <v>379</v>
      </c>
      <c r="I44" s="45"/>
    </row>
    <row r="45" spans="1:9" s="46" customFormat="1" ht="47.25">
      <c r="A45" s="64" t="s">
        <v>93</v>
      </c>
      <c r="B45" s="67" t="s">
        <v>263</v>
      </c>
      <c r="C45" s="65">
        <v>2018</v>
      </c>
      <c r="D45" s="65" t="s">
        <v>109</v>
      </c>
      <c r="E45" s="65">
        <v>260</v>
      </c>
      <c r="F45" s="65">
        <v>15</v>
      </c>
      <c r="G45" s="65" t="s">
        <v>264</v>
      </c>
      <c r="H45" s="69" t="s">
        <v>380</v>
      </c>
      <c r="I45" s="45"/>
    </row>
    <row r="46" spans="1:9" s="46" customFormat="1" ht="63">
      <c r="A46" s="64" t="s">
        <v>93</v>
      </c>
      <c r="B46" s="67" t="s">
        <v>265</v>
      </c>
      <c r="C46" s="65">
        <v>2018</v>
      </c>
      <c r="D46" s="65" t="s">
        <v>109</v>
      </c>
      <c r="E46" s="65" t="s">
        <v>266</v>
      </c>
      <c r="F46" s="65">
        <v>15</v>
      </c>
      <c r="G46" s="65" t="s">
        <v>267</v>
      </c>
      <c r="H46" s="69" t="s">
        <v>381</v>
      </c>
      <c r="I46" s="45"/>
    </row>
    <row r="47" spans="1:9" s="46" customFormat="1" ht="47.25">
      <c r="A47" s="64" t="s">
        <v>93</v>
      </c>
      <c r="B47" s="67" t="s">
        <v>268</v>
      </c>
      <c r="C47" s="65">
        <v>2018</v>
      </c>
      <c r="D47" s="65" t="s">
        <v>109</v>
      </c>
      <c r="E47" s="65" t="s">
        <v>269</v>
      </c>
      <c r="F47" s="65">
        <v>5</v>
      </c>
      <c r="G47" s="65" t="s">
        <v>270</v>
      </c>
      <c r="H47" s="69" t="s">
        <v>382</v>
      </c>
      <c r="I47" s="45"/>
    </row>
    <row r="48" spans="1:9" s="46" customFormat="1" ht="31.5">
      <c r="A48" s="103" t="s">
        <v>93</v>
      </c>
      <c r="B48" s="107" t="s">
        <v>455</v>
      </c>
      <c r="C48" s="106">
        <v>2019</v>
      </c>
      <c r="D48" s="106" t="s">
        <v>109</v>
      </c>
      <c r="E48" s="106">
        <v>35</v>
      </c>
      <c r="F48" s="106">
        <v>15</v>
      </c>
      <c r="G48" s="106" t="s">
        <v>236</v>
      </c>
      <c r="H48" s="70" t="s">
        <v>680</v>
      </c>
      <c r="I48" s="45"/>
    </row>
    <row r="49" spans="1:9" s="46" customFormat="1" ht="31.5">
      <c r="A49" s="103" t="s">
        <v>93</v>
      </c>
      <c r="B49" s="107" t="s">
        <v>456</v>
      </c>
      <c r="C49" s="106">
        <v>2019</v>
      </c>
      <c r="D49" s="106" t="s">
        <v>109</v>
      </c>
      <c r="E49" s="106">
        <v>20</v>
      </c>
      <c r="F49" s="106">
        <v>15</v>
      </c>
      <c r="G49" s="106" t="s">
        <v>458</v>
      </c>
      <c r="H49" s="70" t="s">
        <v>652</v>
      </c>
      <c r="I49" s="45"/>
    </row>
    <row r="50" spans="1:9" s="46" customFormat="1" ht="47.25">
      <c r="A50" s="103" t="s">
        <v>93</v>
      </c>
      <c r="B50" s="107" t="s">
        <v>457</v>
      </c>
      <c r="C50" s="106">
        <v>2019</v>
      </c>
      <c r="D50" s="106" t="s">
        <v>109</v>
      </c>
      <c r="E50" s="106">
        <v>60</v>
      </c>
      <c r="F50" s="106">
        <v>15</v>
      </c>
      <c r="G50" s="106" t="s">
        <v>236</v>
      </c>
      <c r="H50" s="70" t="s">
        <v>645</v>
      </c>
      <c r="I50" s="45"/>
    </row>
    <row r="51" spans="1:9" s="46" customFormat="1" ht="47.25">
      <c r="A51" s="103" t="s">
        <v>224</v>
      </c>
      <c r="B51" s="107" t="s">
        <v>459</v>
      </c>
      <c r="C51" s="106">
        <v>2019</v>
      </c>
      <c r="D51" s="106" t="s">
        <v>109</v>
      </c>
      <c r="E51" s="106">
        <v>350</v>
      </c>
      <c r="F51" s="106">
        <v>50</v>
      </c>
      <c r="G51" s="106" t="s">
        <v>460</v>
      </c>
      <c r="H51" s="70" t="s">
        <v>617</v>
      </c>
      <c r="I51" s="45"/>
    </row>
    <row r="52" spans="1:9" s="46" customFormat="1" ht="63">
      <c r="A52" s="103" t="s">
        <v>598</v>
      </c>
      <c r="B52" s="107" t="s">
        <v>461</v>
      </c>
      <c r="C52" s="106">
        <v>2019</v>
      </c>
      <c r="D52" s="106" t="s">
        <v>109</v>
      </c>
      <c r="E52" s="106" t="s">
        <v>463</v>
      </c>
      <c r="F52" s="106">
        <v>15</v>
      </c>
      <c r="G52" s="106" t="s">
        <v>462</v>
      </c>
      <c r="H52" s="70" t="s">
        <v>621</v>
      </c>
      <c r="I52" s="45"/>
    </row>
    <row r="53" spans="1:9" s="46" customFormat="1" ht="47.25">
      <c r="A53" s="103" t="s">
        <v>224</v>
      </c>
      <c r="B53" s="107" t="s">
        <v>466</v>
      </c>
      <c r="C53" s="106">
        <v>2019</v>
      </c>
      <c r="D53" s="106" t="s">
        <v>109</v>
      </c>
      <c r="E53" s="106">
        <v>140</v>
      </c>
      <c r="F53" s="106" t="s">
        <v>479</v>
      </c>
      <c r="G53" s="106" t="s">
        <v>110</v>
      </c>
      <c r="H53" s="70" t="s">
        <v>681</v>
      </c>
      <c r="I53" s="45"/>
    </row>
    <row r="54" spans="1:9" s="46" customFormat="1" ht="47.25">
      <c r="A54" s="103" t="s">
        <v>93</v>
      </c>
      <c r="B54" s="107" t="s">
        <v>467</v>
      </c>
      <c r="C54" s="106">
        <v>2019</v>
      </c>
      <c r="D54" s="106" t="s">
        <v>109</v>
      </c>
      <c r="E54" s="106">
        <v>65</v>
      </c>
      <c r="F54" s="106">
        <v>15</v>
      </c>
      <c r="G54" s="106" t="s">
        <v>244</v>
      </c>
      <c r="H54" s="70" t="s">
        <v>648</v>
      </c>
      <c r="I54" s="45"/>
    </row>
    <row r="55" spans="1:9" s="46" customFormat="1" ht="47.25">
      <c r="A55" s="103" t="s">
        <v>93</v>
      </c>
      <c r="B55" s="107" t="s">
        <v>468</v>
      </c>
      <c r="C55" s="106">
        <v>2019</v>
      </c>
      <c r="D55" s="106" t="s">
        <v>109</v>
      </c>
      <c r="E55" s="106">
        <v>20</v>
      </c>
      <c r="F55" s="106">
        <v>15</v>
      </c>
      <c r="G55" s="106" t="s">
        <v>228</v>
      </c>
      <c r="H55" s="70" t="s">
        <v>668</v>
      </c>
      <c r="I55" s="45"/>
    </row>
    <row r="56" spans="1:9" s="46" customFormat="1" ht="63">
      <c r="A56" s="103" t="s">
        <v>93</v>
      </c>
      <c r="B56" s="107" t="s">
        <v>469</v>
      </c>
      <c r="C56" s="106">
        <v>2019</v>
      </c>
      <c r="D56" s="106" t="s">
        <v>109</v>
      </c>
      <c r="E56" s="106">
        <v>55</v>
      </c>
      <c r="F56" s="106">
        <v>15</v>
      </c>
      <c r="G56" s="106" t="s">
        <v>244</v>
      </c>
      <c r="H56" s="70" t="s">
        <v>644</v>
      </c>
      <c r="I56" s="45"/>
    </row>
    <row r="57" spans="1:9" s="46" customFormat="1" ht="47.25">
      <c r="A57" s="103" t="s">
        <v>224</v>
      </c>
      <c r="B57" s="107" t="s">
        <v>470</v>
      </c>
      <c r="C57" s="106">
        <v>2019</v>
      </c>
      <c r="D57" s="106" t="s">
        <v>109</v>
      </c>
      <c r="E57" s="106">
        <v>300</v>
      </c>
      <c r="F57" s="106">
        <v>15</v>
      </c>
      <c r="G57" s="106" t="s">
        <v>110</v>
      </c>
      <c r="H57" s="70" t="s">
        <v>641</v>
      </c>
      <c r="I57" s="45"/>
    </row>
    <row r="58" spans="1:9" s="46" customFormat="1" ht="47.25">
      <c r="A58" s="103" t="s">
        <v>224</v>
      </c>
      <c r="B58" s="107" t="s">
        <v>471</v>
      </c>
      <c r="C58" s="106">
        <v>2019</v>
      </c>
      <c r="D58" s="106" t="s">
        <v>109</v>
      </c>
      <c r="E58" s="106">
        <v>20</v>
      </c>
      <c r="F58" s="106">
        <v>15</v>
      </c>
      <c r="G58" s="106" t="s">
        <v>480</v>
      </c>
      <c r="H58" s="70" t="s">
        <v>642</v>
      </c>
      <c r="I58" s="45"/>
    </row>
    <row r="59" spans="1:9" s="46" customFormat="1" ht="63">
      <c r="A59" s="103" t="s">
        <v>93</v>
      </c>
      <c r="B59" s="107" t="s">
        <v>472</v>
      </c>
      <c r="C59" s="106">
        <v>2019</v>
      </c>
      <c r="D59" s="106" t="s">
        <v>109</v>
      </c>
      <c r="E59" s="106">
        <v>300</v>
      </c>
      <c r="F59" s="106">
        <v>15</v>
      </c>
      <c r="G59" s="106" t="s">
        <v>481</v>
      </c>
      <c r="H59" s="70" t="s">
        <v>640</v>
      </c>
      <c r="I59" s="45"/>
    </row>
    <row r="60" spans="1:9" s="46" customFormat="1" ht="141.75">
      <c r="A60" s="103" t="s">
        <v>598</v>
      </c>
      <c r="B60" s="107" t="s">
        <v>473</v>
      </c>
      <c r="C60" s="106">
        <v>2019</v>
      </c>
      <c r="D60" s="106" t="s">
        <v>109</v>
      </c>
      <c r="E60" s="106" t="s">
        <v>482</v>
      </c>
      <c r="F60" s="106">
        <v>25</v>
      </c>
      <c r="G60" s="106" t="s">
        <v>483</v>
      </c>
      <c r="H60" s="70" t="s">
        <v>636</v>
      </c>
      <c r="I60" s="45"/>
    </row>
    <row r="61" spans="1:9" s="46" customFormat="1" ht="47.25">
      <c r="A61" s="103" t="s">
        <v>93</v>
      </c>
      <c r="B61" s="107" t="s">
        <v>474</v>
      </c>
      <c r="C61" s="106">
        <v>2019</v>
      </c>
      <c r="D61" s="106" t="s">
        <v>109</v>
      </c>
      <c r="E61" s="106">
        <v>20</v>
      </c>
      <c r="F61" s="106">
        <v>15</v>
      </c>
      <c r="G61" s="106" t="s">
        <v>228</v>
      </c>
      <c r="H61" s="70" t="s">
        <v>647</v>
      </c>
      <c r="I61" s="45"/>
    </row>
    <row r="62" spans="1:9" s="46" customFormat="1" ht="47.25">
      <c r="A62" s="103" t="s">
        <v>93</v>
      </c>
      <c r="B62" s="107" t="s">
        <v>475</v>
      </c>
      <c r="C62" s="106">
        <v>2019</v>
      </c>
      <c r="D62" s="106" t="s">
        <v>109</v>
      </c>
      <c r="E62" s="106">
        <v>60</v>
      </c>
      <c r="F62" s="106">
        <v>16</v>
      </c>
      <c r="G62" s="106" t="s">
        <v>122</v>
      </c>
      <c r="H62" s="70" t="s">
        <v>618</v>
      </c>
      <c r="I62" s="45"/>
    </row>
    <row r="63" spans="1:9" s="46" customFormat="1" ht="283.5">
      <c r="A63" s="103" t="s">
        <v>598</v>
      </c>
      <c r="B63" s="107" t="s">
        <v>476</v>
      </c>
      <c r="C63" s="106">
        <v>2019</v>
      </c>
      <c r="D63" s="106" t="s">
        <v>109</v>
      </c>
      <c r="E63" s="106" t="s">
        <v>484</v>
      </c>
      <c r="F63" s="106">
        <v>15</v>
      </c>
      <c r="G63" s="106" t="s">
        <v>485</v>
      </c>
      <c r="H63" s="70" t="s">
        <v>663</v>
      </c>
      <c r="I63" s="45"/>
    </row>
    <row r="64" spans="1:9" s="46" customFormat="1" ht="47.25">
      <c r="A64" s="103" t="s">
        <v>224</v>
      </c>
      <c r="B64" s="107" t="s">
        <v>477</v>
      </c>
      <c r="C64" s="106">
        <v>2019</v>
      </c>
      <c r="D64" s="106" t="s">
        <v>109</v>
      </c>
      <c r="E64" s="106">
        <v>20</v>
      </c>
      <c r="F64" s="106">
        <v>15</v>
      </c>
      <c r="G64" s="106" t="s">
        <v>480</v>
      </c>
      <c r="H64" s="70" t="s">
        <v>646</v>
      </c>
      <c r="I64" s="45"/>
    </row>
    <row r="65" spans="1:9" s="46" customFormat="1" ht="94.5">
      <c r="A65" s="103" t="s">
        <v>93</v>
      </c>
      <c r="B65" s="107" t="s">
        <v>506</v>
      </c>
      <c r="C65" s="106">
        <v>2019</v>
      </c>
      <c r="D65" s="106" t="s">
        <v>109</v>
      </c>
      <c r="E65" s="106" t="s">
        <v>544</v>
      </c>
      <c r="F65" s="106">
        <v>15</v>
      </c>
      <c r="G65" s="106" t="s">
        <v>543</v>
      </c>
      <c r="H65" s="70" t="s">
        <v>666</v>
      </c>
      <c r="I65" s="45"/>
    </row>
    <row r="66" spans="1:9" s="46" customFormat="1" ht="110.25">
      <c r="A66" s="103" t="s">
        <v>93</v>
      </c>
      <c r="B66" s="107" t="s">
        <v>511</v>
      </c>
      <c r="C66" s="106">
        <v>2019</v>
      </c>
      <c r="D66" s="106" t="s">
        <v>109</v>
      </c>
      <c r="E66" s="106" t="s">
        <v>549</v>
      </c>
      <c r="F66" s="106">
        <v>15</v>
      </c>
      <c r="G66" s="106" t="s">
        <v>548</v>
      </c>
      <c r="H66" s="70" t="s">
        <v>667</v>
      </c>
      <c r="I66" s="45"/>
    </row>
    <row r="67" spans="1:9" s="46" customFormat="1" ht="78.75">
      <c r="A67" s="103" t="s">
        <v>93</v>
      </c>
      <c r="B67" s="107" t="s">
        <v>478</v>
      </c>
      <c r="C67" s="106">
        <v>2019</v>
      </c>
      <c r="D67" s="106" t="s">
        <v>109</v>
      </c>
      <c r="E67" s="106">
        <v>42</v>
      </c>
      <c r="F67" s="106">
        <v>8</v>
      </c>
      <c r="G67" s="106" t="s">
        <v>122</v>
      </c>
      <c r="H67" s="70" t="s">
        <v>643</v>
      </c>
      <c r="I67" s="45"/>
    </row>
    <row r="68" spans="1:9" s="46" customFormat="1" ht="47.25">
      <c r="A68" s="71" t="s">
        <v>98</v>
      </c>
      <c r="B68" s="72" t="s">
        <v>131</v>
      </c>
      <c r="C68" s="73">
        <v>2017</v>
      </c>
      <c r="D68" s="73" t="s">
        <v>99</v>
      </c>
      <c r="E68" s="73">
        <v>40</v>
      </c>
      <c r="F68" s="73">
        <v>460</v>
      </c>
      <c r="G68" s="73" t="s">
        <v>132</v>
      </c>
      <c r="H68" s="73" t="s">
        <v>200</v>
      </c>
      <c r="I68" s="45" t="s">
        <v>451</v>
      </c>
    </row>
    <row r="69" spans="1:9" s="46" customFormat="1" ht="47.25">
      <c r="A69" s="71" t="s">
        <v>98</v>
      </c>
      <c r="B69" s="72" t="s">
        <v>133</v>
      </c>
      <c r="C69" s="73">
        <v>2017</v>
      </c>
      <c r="D69" s="73" t="s">
        <v>99</v>
      </c>
      <c r="E69" s="73">
        <v>325</v>
      </c>
      <c r="F69" s="73">
        <v>222</v>
      </c>
      <c r="G69" s="73" t="s">
        <v>132</v>
      </c>
      <c r="H69" s="73" t="s">
        <v>199</v>
      </c>
      <c r="I69" s="45"/>
    </row>
    <row r="70" spans="1:9" s="46" customFormat="1" ht="78.75">
      <c r="A70" s="71" t="s">
        <v>96</v>
      </c>
      <c r="B70" s="74" t="s">
        <v>271</v>
      </c>
      <c r="C70" s="73">
        <v>2018</v>
      </c>
      <c r="D70" s="73" t="s">
        <v>99</v>
      </c>
      <c r="E70" s="73">
        <v>323</v>
      </c>
      <c r="F70" s="73">
        <v>110</v>
      </c>
      <c r="G70" s="73" t="s">
        <v>272</v>
      </c>
      <c r="H70" s="75" t="s">
        <v>383</v>
      </c>
      <c r="I70" s="45"/>
    </row>
    <row r="71" spans="1:9" s="46" customFormat="1" ht="47.25">
      <c r="A71" s="109" t="s">
        <v>601</v>
      </c>
      <c r="B71" s="123" t="s">
        <v>486</v>
      </c>
      <c r="C71" s="114">
        <v>2019</v>
      </c>
      <c r="D71" s="114" t="s">
        <v>92</v>
      </c>
      <c r="E71" s="114">
        <v>70</v>
      </c>
      <c r="F71" s="114">
        <v>800</v>
      </c>
      <c r="G71" s="114" t="s">
        <v>487</v>
      </c>
      <c r="H71" s="117" t="s">
        <v>670</v>
      </c>
      <c r="I71" s="45"/>
    </row>
    <row r="72" spans="1:9" s="46" customFormat="1" ht="252">
      <c r="A72" s="109" t="s">
        <v>600</v>
      </c>
      <c r="B72" s="123" t="s">
        <v>488</v>
      </c>
      <c r="C72" s="114">
        <v>2019</v>
      </c>
      <c r="D72" s="114" t="s">
        <v>92</v>
      </c>
      <c r="E72" s="114" t="s">
        <v>489</v>
      </c>
      <c r="F72" s="114">
        <v>300</v>
      </c>
      <c r="G72" s="114" t="s">
        <v>490</v>
      </c>
      <c r="H72" s="117" t="s">
        <v>655</v>
      </c>
      <c r="I72" s="45"/>
    </row>
    <row r="73" spans="1:9" s="46" customFormat="1" ht="47.25">
      <c r="A73" s="83" t="s">
        <v>220</v>
      </c>
      <c r="B73" s="85" t="s">
        <v>134</v>
      </c>
      <c r="C73" s="84">
        <v>2017</v>
      </c>
      <c r="D73" s="84" t="s">
        <v>109</v>
      </c>
      <c r="E73" s="84">
        <v>155</v>
      </c>
      <c r="F73" s="84">
        <v>45</v>
      </c>
      <c r="G73" s="84" t="s">
        <v>135</v>
      </c>
      <c r="H73" s="84" t="s">
        <v>198</v>
      </c>
      <c r="I73" s="45"/>
    </row>
    <row r="74" spans="1:9" s="46" customFormat="1" ht="47.25">
      <c r="A74" s="83" t="s">
        <v>220</v>
      </c>
      <c r="B74" s="85" t="s">
        <v>136</v>
      </c>
      <c r="C74" s="84">
        <v>2017</v>
      </c>
      <c r="D74" s="84" t="s">
        <v>109</v>
      </c>
      <c r="E74" s="84">
        <v>60</v>
      </c>
      <c r="F74" s="84">
        <v>10</v>
      </c>
      <c r="G74" s="84" t="s">
        <v>137</v>
      </c>
      <c r="H74" s="84" t="s">
        <v>197</v>
      </c>
      <c r="I74" s="45"/>
    </row>
    <row r="75" spans="1:9" s="46" customFormat="1" ht="63">
      <c r="A75" s="83" t="s">
        <v>220</v>
      </c>
      <c r="B75" s="85" t="s">
        <v>138</v>
      </c>
      <c r="C75" s="84">
        <v>2017</v>
      </c>
      <c r="D75" s="84" t="s">
        <v>109</v>
      </c>
      <c r="E75" s="84">
        <v>190</v>
      </c>
      <c r="F75" s="84">
        <v>10</v>
      </c>
      <c r="G75" s="84" t="s">
        <v>139</v>
      </c>
      <c r="H75" s="84" t="s">
        <v>196</v>
      </c>
      <c r="I75" s="45"/>
    </row>
    <row r="76" spans="1:9" s="46" customFormat="1" ht="47.25">
      <c r="A76" s="83" t="s">
        <v>98</v>
      </c>
      <c r="B76" s="85" t="s">
        <v>140</v>
      </c>
      <c r="C76" s="84">
        <v>2017</v>
      </c>
      <c r="D76" s="84" t="s">
        <v>109</v>
      </c>
      <c r="E76" s="84">
        <v>130</v>
      </c>
      <c r="F76" s="84">
        <v>60</v>
      </c>
      <c r="G76" s="84" t="s">
        <v>141</v>
      </c>
      <c r="H76" s="84" t="s">
        <v>195</v>
      </c>
      <c r="I76" s="45"/>
    </row>
    <row r="77" spans="1:9" s="46" customFormat="1" ht="47.25">
      <c r="A77" s="83" t="s">
        <v>220</v>
      </c>
      <c r="B77" s="85" t="s">
        <v>142</v>
      </c>
      <c r="C77" s="84">
        <v>2017</v>
      </c>
      <c r="D77" s="84" t="s">
        <v>109</v>
      </c>
      <c r="E77" s="84">
        <v>70</v>
      </c>
      <c r="F77" s="84">
        <v>40</v>
      </c>
      <c r="G77" s="84" t="s">
        <v>143</v>
      </c>
      <c r="H77" s="84" t="s">
        <v>194</v>
      </c>
      <c r="I77" s="45"/>
    </row>
    <row r="78" spans="1:9" s="46" customFormat="1" ht="47.25">
      <c r="A78" s="83" t="s">
        <v>220</v>
      </c>
      <c r="B78" s="85" t="s">
        <v>144</v>
      </c>
      <c r="C78" s="84">
        <v>2017</v>
      </c>
      <c r="D78" s="84" t="s">
        <v>109</v>
      </c>
      <c r="E78" s="84">
        <v>75</v>
      </c>
      <c r="F78" s="84">
        <v>60</v>
      </c>
      <c r="G78" s="84" t="s">
        <v>143</v>
      </c>
      <c r="H78" s="84" t="s">
        <v>193</v>
      </c>
      <c r="I78" s="45"/>
    </row>
    <row r="79" spans="1:9" s="46" customFormat="1" ht="47.25">
      <c r="A79" s="83" t="s">
        <v>96</v>
      </c>
      <c r="B79" s="85" t="s">
        <v>145</v>
      </c>
      <c r="C79" s="84">
        <v>2017</v>
      </c>
      <c r="D79" s="84" t="s">
        <v>109</v>
      </c>
      <c r="E79" s="84">
        <v>200</v>
      </c>
      <c r="F79" s="84">
        <v>230</v>
      </c>
      <c r="G79" s="84" t="s">
        <v>146</v>
      </c>
      <c r="H79" s="84" t="s">
        <v>192</v>
      </c>
      <c r="I79" s="45"/>
    </row>
    <row r="80" spans="1:9" s="46" customFormat="1" ht="47.25">
      <c r="A80" s="83" t="s">
        <v>221</v>
      </c>
      <c r="B80" s="85" t="s">
        <v>273</v>
      </c>
      <c r="C80" s="84">
        <v>2017</v>
      </c>
      <c r="D80" s="84" t="s">
        <v>109</v>
      </c>
      <c r="E80" s="84">
        <v>65</v>
      </c>
      <c r="F80" s="84">
        <v>15</v>
      </c>
      <c r="G80" s="84" t="s">
        <v>147</v>
      </c>
      <c r="H80" s="84" t="s">
        <v>191</v>
      </c>
      <c r="I80" s="45"/>
    </row>
    <row r="81" spans="1:9" s="46" customFormat="1" ht="47.25">
      <c r="A81" s="83" t="s">
        <v>221</v>
      </c>
      <c r="B81" s="85" t="s">
        <v>148</v>
      </c>
      <c r="C81" s="84">
        <v>2017</v>
      </c>
      <c r="D81" s="84" t="s">
        <v>109</v>
      </c>
      <c r="E81" s="84">
        <v>50</v>
      </c>
      <c r="F81" s="84">
        <v>6</v>
      </c>
      <c r="G81" s="84" t="s">
        <v>147</v>
      </c>
      <c r="H81" s="84" t="s">
        <v>190</v>
      </c>
      <c r="I81" s="45"/>
    </row>
    <row r="82" spans="1:9" s="46" customFormat="1" ht="47.25">
      <c r="A82" s="83" t="s">
        <v>220</v>
      </c>
      <c r="B82" s="85" t="s">
        <v>149</v>
      </c>
      <c r="C82" s="84">
        <v>2017</v>
      </c>
      <c r="D82" s="84" t="s">
        <v>109</v>
      </c>
      <c r="E82" s="84">
        <v>80</v>
      </c>
      <c r="F82" s="84">
        <v>45</v>
      </c>
      <c r="G82" s="84" t="s">
        <v>150</v>
      </c>
      <c r="H82" s="84" t="s">
        <v>189</v>
      </c>
      <c r="I82" s="45"/>
    </row>
    <row r="83" spans="1:9" s="46" customFormat="1" ht="47.25">
      <c r="A83" s="83" t="s">
        <v>220</v>
      </c>
      <c r="B83" s="85" t="s">
        <v>151</v>
      </c>
      <c r="C83" s="84">
        <v>2017</v>
      </c>
      <c r="D83" s="84" t="s">
        <v>109</v>
      </c>
      <c r="E83" s="84">
        <v>135</v>
      </c>
      <c r="F83" s="84">
        <v>10</v>
      </c>
      <c r="G83" s="84" t="s">
        <v>143</v>
      </c>
      <c r="H83" s="84" t="s">
        <v>188</v>
      </c>
      <c r="I83" s="45"/>
    </row>
    <row r="84" spans="1:9" s="46" customFormat="1" ht="47.25">
      <c r="A84" s="83" t="s">
        <v>220</v>
      </c>
      <c r="B84" s="85" t="s">
        <v>152</v>
      </c>
      <c r="C84" s="84">
        <v>2017</v>
      </c>
      <c r="D84" s="84" t="s">
        <v>109</v>
      </c>
      <c r="E84" s="84">
        <v>60</v>
      </c>
      <c r="F84" s="84">
        <v>3</v>
      </c>
      <c r="G84" s="84" t="s">
        <v>153</v>
      </c>
      <c r="H84" s="84" t="s">
        <v>187</v>
      </c>
      <c r="I84" s="45"/>
    </row>
    <row r="85" spans="1:9" s="46" customFormat="1" ht="47.25">
      <c r="A85" s="83" t="s">
        <v>96</v>
      </c>
      <c r="B85" s="85" t="s">
        <v>154</v>
      </c>
      <c r="C85" s="84">
        <v>2017</v>
      </c>
      <c r="D85" s="84" t="s">
        <v>109</v>
      </c>
      <c r="E85" s="84">
        <v>240</v>
      </c>
      <c r="F85" s="84">
        <v>141</v>
      </c>
      <c r="G85" s="84" t="s">
        <v>155</v>
      </c>
      <c r="H85" s="84" t="s">
        <v>186</v>
      </c>
      <c r="I85" s="45"/>
    </row>
    <row r="86" spans="1:9" s="46" customFormat="1" ht="47.25">
      <c r="A86" s="83" t="s">
        <v>221</v>
      </c>
      <c r="B86" s="85" t="s">
        <v>156</v>
      </c>
      <c r="C86" s="84">
        <v>2017</v>
      </c>
      <c r="D86" s="84" t="s">
        <v>109</v>
      </c>
      <c r="E86" s="84">
        <v>70</v>
      </c>
      <c r="F86" s="84">
        <v>3</v>
      </c>
      <c r="G86" s="84" t="s">
        <v>157</v>
      </c>
      <c r="H86" s="84" t="s">
        <v>185</v>
      </c>
      <c r="I86" s="45"/>
    </row>
    <row r="87" spans="1:9" s="46" customFormat="1" ht="63">
      <c r="A87" s="83" t="s">
        <v>220</v>
      </c>
      <c r="B87" s="85" t="s">
        <v>158</v>
      </c>
      <c r="C87" s="84">
        <v>2017</v>
      </c>
      <c r="D87" s="84" t="s">
        <v>109</v>
      </c>
      <c r="E87" s="84">
        <f>135+130</f>
        <v>265</v>
      </c>
      <c r="F87" s="84">
        <v>15</v>
      </c>
      <c r="G87" s="84" t="s">
        <v>159</v>
      </c>
      <c r="H87" s="84" t="s">
        <v>184</v>
      </c>
      <c r="I87" s="45"/>
    </row>
    <row r="88" spans="1:9" s="46" customFormat="1" ht="47.25">
      <c r="A88" s="83" t="s">
        <v>220</v>
      </c>
      <c r="B88" s="85" t="s">
        <v>160</v>
      </c>
      <c r="C88" s="84">
        <v>2017</v>
      </c>
      <c r="D88" s="84" t="s">
        <v>109</v>
      </c>
      <c r="E88" s="84">
        <v>198</v>
      </c>
      <c r="F88" s="84">
        <v>50</v>
      </c>
      <c r="G88" s="84" t="s">
        <v>161</v>
      </c>
      <c r="H88" s="84" t="s">
        <v>183</v>
      </c>
      <c r="I88" s="45"/>
    </row>
    <row r="89" spans="1:9" s="46" customFormat="1" ht="63">
      <c r="A89" s="83" t="s">
        <v>220</v>
      </c>
      <c r="B89" s="85" t="s">
        <v>162</v>
      </c>
      <c r="C89" s="84">
        <v>2017</v>
      </c>
      <c r="D89" s="84" t="s">
        <v>109</v>
      </c>
      <c r="E89" s="84">
        <v>135</v>
      </c>
      <c r="F89" s="84">
        <v>12</v>
      </c>
      <c r="G89" s="84" t="s">
        <v>139</v>
      </c>
      <c r="H89" s="84" t="s">
        <v>182</v>
      </c>
      <c r="I89" s="45"/>
    </row>
    <row r="90" spans="1:9" s="46" customFormat="1" ht="47.25">
      <c r="A90" s="83" t="s">
        <v>220</v>
      </c>
      <c r="B90" s="86" t="s">
        <v>274</v>
      </c>
      <c r="C90" s="84">
        <v>2018</v>
      </c>
      <c r="D90" s="84" t="s">
        <v>109</v>
      </c>
      <c r="E90" s="84">
        <v>70</v>
      </c>
      <c r="F90" s="84">
        <v>15</v>
      </c>
      <c r="G90" s="84" t="s">
        <v>275</v>
      </c>
      <c r="H90" s="87" t="s">
        <v>430</v>
      </c>
      <c r="I90" s="45"/>
    </row>
    <row r="91" spans="1:9" s="46" customFormat="1" ht="63">
      <c r="A91" s="83" t="s">
        <v>96</v>
      </c>
      <c r="B91" s="86" t="s">
        <v>276</v>
      </c>
      <c r="C91" s="84">
        <v>2018</v>
      </c>
      <c r="D91" s="84" t="s">
        <v>109</v>
      </c>
      <c r="E91" s="84" t="s">
        <v>277</v>
      </c>
      <c r="F91" s="84">
        <v>163.19999999999999</v>
      </c>
      <c r="G91" s="84" t="s">
        <v>278</v>
      </c>
      <c r="H91" s="88" t="s">
        <v>384</v>
      </c>
      <c r="I91" s="45"/>
    </row>
    <row r="92" spans="1:9" s="46" customFormat="1" ht="47.25">
      <c r="A92" s="83" t="s">
        <v>220</v>
      </c>
      <c r="B92" s="86" t="s">
        <v>279</v>
      </c>
      <c r="C92" s="84">
        <v>2018</v>
      </c>
      <c r="D92" s="84" t="s">
        <v>109</v>
      </c>
      <c r="E92" s="84">
        <v>5</v>
      </c>
      <c r="F92" s="84">
        <v>7</v>
      </c>
      <c r="G92" s="84" t="s">
        <v>280</v>
      </c>
      <c r="H92" s="88" t="s">
        <v>385</v>
      </c>
      <c r="I92" s="45"/>
    </row>
    <row r="93" spans="1:9" s="46" customFormat="1" ht="47.25">
      <c r="A93" s="83" t="s">
        <v>220</v>
      </c>
      <c r="B93" s="86" t="s">
        <v>281</v>
      </c>
      <c r="C93" s="84">
        <v>2018</v>
      </c>
      <c r="D93" s="84" t="s">
        <v>109</v>
      </c>
      <c r="E93" s="84">
        <v>135</v>
      </c>
      <c r="F93" s="84">
        <v>10</v>
      </c>
      <c r="G93" s="84" t="s">
        <v>153</v>
      </c>
      <c r="H93" s="88" t="s">
        <v>386</v>
      </c>
      <c r="I93" s="45"/>
    </row>
    <row r="94" spans="1:9" s="46" customFormat="1" ht="63">
      <c r="A94" s="83" t="s">
        <v>98</v>
      </c>
      <c r="B94" s="86" t="s">
        <v>282</v>
      </c>
      <c r="C94" s="84">
        <v>2018</v>
      </c>
      <c r="D94" s="84" t="s">
        <v>109</v>
      </c>
      <c r="E94" s="84">
        <v>375</v>
      </c>
      <c r="F94" s="84">
        <v>45</v>
      </c>
      <c r="G94" s="84" t="s">
        <v>283</v>
      </c>
      <c r="H94" s="87" t="s">
        <v>387</v>
      </c>
      <c r="I94" s="45"/>
    </row>
    <row r="95" spans="1:9" s="46" customFormat="1" ht="47.25">
      <c r="A95" s="83" t="s">
        <v>220</v>
      </c>
      <c r="B95" s="86" t="s">
        <v>284</v>
      </c>
      <c r="C95" s="84">
        <v>2018</v>
      </c>
      <c r="D95" s="84" t="s">
        <v>109</v>
      </c>
      <c r="E95" s="84" t="s">
        <v>285</v>
      </c>
      <c r="F95" s="84">
        <v>7</v>
      </c>
      <c r="G95" s="84" t="s">
        <v>286</v>
      </c>
      <c r="H95" s="88" t="s">
        <v>388</v>
      </c>
      <c r="I95" s="45"/>
    </row>
    <row r="96" spans="1:9" s="46" customFormat="1" ht="63">
      <c r="A96" s="83" t="s">
        <v>220</v>
      </c>
      <c r="B96" s="86" t="s">
        <v>287</v>
      </c>
      <c r="C96" s="84">
        <v>2018</v>
      </c>
      <c r="D96" s="84" t="s">
        <v>109</v>
      </c>
      <c r="E96" s="84">
        <v>40</v>
      </c>
      <c r="F96" s="84">
        <v>6</v>
      </c>
      <c r="G96" s="84" t="s">
        <v>147</v>
      </c>
      <c r="H96" s="87" t="s">
        <v>431</v>
      </c>
      <c r="I96" s="45"/>
    </row>
    <row r="97" spans="1:9" s="46" customFormat="1" ht="47.25">
      <c r="A97" s="83" t="s">
        <v>220</v>
      </c>
      <c r="B97" s="86" t="s">
        <v>288</v>
      </c>
      <c r="C97" s="84">
        <v>2018</v>
      </c>
      <c r="D97" s="84" t="s">
        <v>109</v>
      </c>
      <c r="E97" s="84" t="s">
        <v>289</v>
      </c>
      <c r="F97" s="84">
        <v>5</v>
      </c>
      <c r="G97" s="84" t="s">
        <v>290</v>
      </c>
      <c r="H97" s="87" t="s">
        <v>432</v>
      </c>
      <c r="I97" s="45"/>
    </row>
    <row r="98" spans="1:9" s="46" customFormat="1" ht="47.25">
      <c r="A98" s="83" t="s">
        <v>220</v>
      </c>
      <c r="B98" s="86" t="s">
        <v>291</v>
      </c>
      <c r="C98" s="84">
        <v>2018</v>
      </c>
      <c r="D98" s="84" t="s">
        <v>109</v>
      </c>
      <c r="E98" s="84">
        <v>85</v>
      </c>
      <c r="F98" s="84">
        <v>12</v>
      </c>
      <c r="G98" s="84" t="s">
        <v>292</v>
      </c>
      <c r="H98" s="87" t="s">
        <v>433</v>
      </c>
      <c r="I98" s="45"/>
    </row>
    <row r="99" spans="1:9" s="46" customFormat="1" ht="31.5">
      <c r="A99" s="83" t="s">
        <v>98</v>
      </c>
      <c r="B99" s="86" t="s">
        <v>293</v>
      </c>
      <c r="C99" s="84">
        <v>2018</v>
      </c>
      <c r="D99" s="84" t="s">
        <v>109</v>
      </c>
      <c r="E99" s="84">
        <v>75</v>
      </c>
      <c r="F99" s="84">
        <v>70</v>
      </c>
      <c r="G99" s="84" t="s">
        <v>294</v>
      </c>
      <c r="H99" s="88" t="s">
        <v>389</v>
      </c>
      <c r="I99" s="45"/>
    </row>
    <row r="100" spans="1:9" s="46" customFormat="1" ht="78.75">
      <c r="A100" s="83" t="s">
        <v>220</v>
      </c>
      <c r="B100" s="86" t="s">
        <v>295</v>
      </c>
      <c r="C100" s="84">
        <v>2018</v>
      </c>
      <c r="D100" s="84" t="s">
        <v>109</v>
      </c>
      <c r="E100" s="84">
        <v>70</v>
      </c>
      <c r="F100" s="84">
        <v>15</v>
      </c>
      <c r="G100" s="84" t="s">
        <v>137</v>
      </c>
      <c r="H100" s="88" t="s">
        <v>390</v>
      </c>
      <c r="I100" s="45"/>
    </row>
    <row r="101" spans="1:9" s="46" customFormat="1" ht="63">
      <c r="A101" s="83" t="s">
        <v>220</v>
      </c>
      <c r="B101" s="86" t="s">
        <v>296</v>
      </c>
      <c r="C101" s="84">
        <v>2018</v>
      </c>
      <c r="D101" s="84" t="s">
        <v>109</v>
      </c>
      <c r="E101" s="84">
        <v>130</v>
      </c>
      <c r="F101" s="84">
        <v>10</v>
      </c>
      <c r="G101" s="84" t="s">
        <v>297</v>
      </c>
      <c r="H101" s="89" t="s">
        <v>391</v>
      </c>
      <c r="I101" s="45"/>
    </row>
    <row r="102" spans="1:9" s="46" customFormat="1" ht="47.25">
      <c r="A102" s="83" t="s">
        <v>98</v>
      </c>
      <c r="B102" s="86" t="s">
        <v>298</v>
      </c>
      <c r="C102" s="84">
        <v>2018</v>
      </c>
      <c r="D102" s="84" t="s">
        <v>109</v>
      </c>
      <c r="E102" s="84">
        <v>240</v>
      </c>
      <c r="F102" s="84">
        <v>60</v>
      </c>
      <c r="G102" s="84" t="s">
        <v>294</v>
      </c>
      <c r="H102" s="87" t="s">
        <v>392</v>
      </c>
      <c r="I102" s="45"/>
    </row>
    <row r="103" spans="1:9" s="46" customFormat="1" ht="63">
      <c r="A103" s="83" t="s">
        <v>220</v>
      </c>
      <c r="B103" s="86" t="s">
        <v>299</v>
      </c>
      <c r="C103" s="84">
        <v>2018</v>
      </c>
      <c r="D103" s="84" t="s">
        <v>109</v>
      </c>
      <c r="E103" s="84">
        <v>75</v>
      </c>
      <c r="F103" s="84">
        <v>7</v>
      </c>
      <c r="G103" s="84" t="s">
        <v>300</v>
      </c>
      <c r="H103" s="88" t="s">
        <v>393</v>
      </c>
      <c r="I103" s="45"/>
    </row>
    <row r="104" spans="1:9" s="46" customFormat="1" ht="78.75">
      <c r="A104" s="83" t="s">
        <v>220</v>
      </c>
      <c r="B104" s="86" t="s">
        <v>301</v>
      </c>
      <c r="C104" s="84">
        <v>2018</v>
      </c>
      <c r="D104" s="84" t="s">
        <v>109</v>
      </c>
      <c r="E104" s="84">
        <v>60</v>
      </c>
      <c r="F104" s="84">
        <v>15</v>
      </c>
      <c r="G104" s="84" t="s">
        <v>137</v>
      </c>
      <c r="H104" s="87" t="s">
        <v>446</v>
      </c>
      <c r="I104" s="45"/>
    </row>
    <row r="105" spans="1:9" s="46" customFormat="1" ht="63">
      <c r="A105" s="83" t="s">
        <v>220</v>
      </c>
      <c r="B105" s="86" t="s">
        <v>302</v>
      </c>
      <c r="C105" s="84">
        <v>2018</v>
      </c>
      <c r="D105" s="84" t="s">
        <v>109</v>
      </c>
      <c r="E105" s="84">
        <v>165</v>
      </c>
      <c r="F105" s="84">
        <v>6</v>
      </c>
      <c r="G105" s="84" t="s">
        <v>303</v>
      </c>
      <c r="H105" s="87" t="s">
        <v>434</v>
      </c>
      <c r="I105" s="45"/>
    </row>
    <row r="106" spans="1:9" s="46" customFormat="1" ht="47.25">
      <c r="A106" s="83" t="s">
        <v>98</v>
      </c>
      <c r="B106" s="86" t="s">
        <v>304</v>
      </c>
      <c r="C106" s="84">
        <v>2018</v>
      </c>
      <c r="D106" s="84" t="s">
        <v>109</v>
      </c>
      <c r="E106" s="84">
        <v>50</v>
      </c>
      <c r="F106" s="84">
        <v>129.19999999999999</v>
      </c>
      <c r="G106" s="84" t="s">
        <v>283</v>
      </c>
      <c r="H106" s="88" t="s">
        <v>394</v>
      </c>
      <c r="I106" s="45"/>
    </row>
    <row r="107" spans="1:9" s="46" customFormat="1" ht="63">
      <c r="A107" s="83" t="s">
        <v>97</v>
      </c>
      <c r="B107" s="86" t="s">
        <v>305</v>
      </c>
      <c r="C107" s="84">
        <v>2018</v>
      </c>
      <c r="D107" s="84" t="s">
        <v>109</v>
      </c>
      <c r="E107" s="84">
        <v>222</v>
      </c>
      <c r="F107" s="84">
        <v>140</v>
      </c>
      <c r="G107" s="84" t="s">
        <v>306</v>
      </c>
      <c r="H107" s="88" t="s">
        <v>395</v>
      </c>
      <c r="I107" s="45"/>
    </row>
    <row r="108" spans="1:9" s="46" customFormat="1" ht="63">
      <c r="A108" s="83" t="s">
        <v>220</v>
      </c>
      <c r="B108" s="86" t="s">
        <v>307</v>
      </c>
      <c r="C108" s="84">
        <v>2018</v>
      </c>
      <c r="D108" s="84" t="s">
        <v>109</v>
      </c>
      <c r="E108" s="84">
        <v>85</v>
      </c>
      <c r="F108" s="84">
        <v>0.34</v>
      </c>
      <c r="G108" s="84" t="s">
        <v>308</v>
      </c>
      <c r="H108" s="87" t="s">
        <v>435</v>
      </c>
      <c r="I108" s="45"/>
    </row>
    <row r="109" spans="1:9" s="46" customFormat="1" ht="63">
      <c r="A109" s="83" t="s">
        <v>220</v>
      </c>
      <c r="B109" s="86" t="s">
        <v>309</v>
      </c>
      <c r="C109" s="84">
        <v>2018</v>
      </c>
      <c r="D109" s="84" t="s">
        <v>109</v>
      </c>
      <c r="E109" s="84">
        <v>234</v>
      </c>
      <c r="F109" s="84">
        <v>15</v>
      </c>
      <c r="G109" s="84" t="s">
        <v>303</v>
      </c>
      <c r="H109" s="88" t="s">
        <v>422</v>
      </c>
      <c r="I109" s="45"/>
    </row>
    <row r="110" spans="1:9" s="46" customFormat="1" ht="47.25">
      <c r="A110" s="83" t="s">
        <v>220</v>
      </c>
      <c r="B110" s="86" t="s">
        <v>310</v>
      </c>
      <c r="C110" s="84">
        <v>2018</v>
      </c>
      <c r="D110" s="84" t="s">
        <v>109</v>
      </c>
      <c r="E110" s="84">
        <v>55</v>
      </c>
      <c r="F110" s="84">
        <v>5</v>
      </c>
      <c r="G110" s="84" t="s">
        <v>311</v>
      </c>
      <c r="H110" s="88" t="s">
        <v>396</v>
      </c>
      <c r="I110" s="45"/>
    </row>
    <row r="111" spans="1:9" s="46" customFormat="1" ht="63">
      <c r="A111" s="83" t="s">
        <v>220</v>
      </c>
      <c r="B111" s="86" t="s">
        <v>312</v>
      </c>
      <c r="C111" s="84">
        <v>2018</v>
      </c>
      <c r="D111" s="84" t="s">
        <v>109</v>
      </c>
      <c r="E111" s="84">
        <v>40</v>
      </c>
      <c r="F111" s="84">
        <v>5</v>
      </c>
      <c r="G111" s="84" t="s">
        <v>313</v>
      </c>
      <c r="H111" s="88" t="s">
        <v>397</v>
      </c>
      <c r="I111" s="45"/>
    </row>
    <row r="112" spans="1:9" s="46" customFormat="1" ht="63">
      <c r="A112" s="83" t="s">
        <v>220</v>
      </c>
      <c r="B112" s="86" t="s">
        <v>314</v>
      </c>
      <c r="C112" s="84">
        <v>2018</v>
      </c>
      <c r="D112" s="84" t="s">
        <v>109</v>
      </c>
      <c r="E112" s="84" t="s">
        <v>315</v>
      </c>
      <c r="F112" s="84">
        <v>5</v>
      </c>
      <c r="G112" s="84" t="s">
        <v>316</v>
      </c>
      <c r="H112" s="88" t="s">
        <v>398</v>
      </c>
      <c r="I112" s="45"/>
    </row>
    <row r="113" spans="1:9" s="46" customFormat="1" ht="31.5">
      <c r="A113" s="83" t="s">
        <v>220</v>
      </c>
      <c r="B113" s="86" t="s">
        <v>317</v>
      </c>
      <c r="C113" s="84">
        <v>2018</v>
      </c>
      <c r="D113" s="84" t="s">
        <v>109</v>
      </c>
      <c r="E113" s="84">
        <v>118</v>
      </c>
      <c r="F113" s="84">
        <v>5</v>
      </c>
      <c r="G113" s="84" t="s">
        <v>318</v>
      </c>
      <c r="H113" s="88" t="s">
        <v>399</v>
      </c>
      <c r="I113" s="45"/>
    </row>
    <row r="114" spans="1:9" s="46" customFormat="1" ht="63">
      <c r="A114" s="83" t="s">
        <v>98</v>
      </c>
      <c r="B114" s="86" t="s">
        <v>319</v>
      </c>
      <c r="C114" s="84">
        <v>2018</v>
      </c>
      <c r="D114" s="84" t="s">
        <v>109</v>
      </c>
      <c r="E114" s="84" t="s">
        <v>320</v>
      </c>
      <c r="F114" s="84">
        <v>60</v>
      </c>
      <c r="G114" s="84" t="s">
        <v>321</v>
      </c>
      <c r="H114" s="88" t="s">
        <v>421</v>
      </c>
      <c r="I114" s="45"/>
    </row>
    <row r="115" spans="1:9" s="46" customFormat="1" ht="47.25">
      <c r="A115" s="83" t="s">
        <v>220</v>
      </c>
      <c r="B115" s="86" t="s">
        <v>322</v>
      </c>
      <c r="C115" s="84">
        <v>2018</v>
      </c>
      <c r="D115" s="84" t="s">
        <v>109</v>
      </c>
      <c r="E115" s="84">
        <v>70</v>
      </c>
      <c r="F115" s="84">
        <v>5</v>
      </c>
      <c r="G115" s="84" t="s">
        <v>318</v>
      </c>
      <c r="H115" s="88" t="s">
        <v>401</v>
      </c>
      <c r="I115" s="45"/>
    </row>
    <row r="116" spans="1:9" s="46" customFormat="1" ht="31.5">
      <c r="A116" s="83" t="s">
        <v>220</v>
      </c>
      <c r="B116" s="86" t="s">
        <v>323</v>
      </c>
      <c r="C116" s="84">
        <v>2018</v>
      </c>
      <c r="D116" s="84" t="s">
        <v>109</v>
      </c>
      <c r="E116" s="84">
        <v>40</v>
      </c>
      <c r="F116" s="84">
        <v>6</v>
      </c>
      <c r="G116" s="84" t="s">
        <v>147</v>
      </c>
      <c r="H116" s="87" t="s">
        <v>436</v>
      </c>
      <c r="I116" s="45"/>
    </row>
    <row r="117" spans="1:9" s="46" customFormat="1" ht="63">
      <c r="A117" s="83" t="s">
        <v>220</v>
      </c>
      <c r="B117" s="86" t="s">
        <v>324</v>
      </c>
      <c r="C117" s="84">
        <v>2018</v>
      </c>
      <c r="D117" s="84" t="s">
        <v>109</v>
      </c>
      <c r="E117" s="84">
        <v>60</v>
      </c>
      <c r="F117" s="84">
        <v>5</v>
      </c>
      <c r="G117" s="84" t="s">
        <v>318</v>
      </c>
      <c r="H117" s="88" t="s">
        <v>402</v>
      </c>
      <c r="I117" s="45"/>
    </row>
    <row r="118" spans="1:9" s="46" customFormat="1" ht="63">
      <c r="A118" s="83" t="s">
        <v>220</v>
      </c>
      <c r="B118" s="86" t="s">
        <v>325</v>
      </c>
      <c r="C118" s="84">
        <v>2018</v>
      </c>
      <c r="D118" s="84" t="s">
        <v>109</v>
      </c>
      <c r="E118" s="84" t="s">
        <v>326</v>
      </c>
      <c r="F118" s="84">
        <v>55</v>
      </c>
      <c r="G118" s="84" t="s">
        <v>327</v>
      </c>
      <c r="H118" s="88" t="s">
        <v>403</v>
      </c>
      <c r="I118" s="45"/>
    </row>
    <row r="119" spans="1:9" s="46" customFormat="1" ht="63">
      <c r="A119" s="83" t="s">
        <v>220</v>
      </c>
      <c r="B119" s="86" t="s">
        <v>328</v>
      </c>
      <c r="C119" s="84">
        <v>2018</v>
      </c>
      <c r="D119" s="84" t="s">
        <v>109</v>
      </c>
      <c r="E119" s="84">
        <v>130</v>
      </c>
      <c r="F119" s="84">
        <v>11</v>
      </c>
      <c r="G119" s="84" t="s">
        <v>137</v>
      </c>
      <c r="H119" s="87" t="s">
        <v>447</v>
      </c>
      <c r="I119" s="45"/>
    </row>
    <row r="120" spans="1:9" s="46" customFormat="1" ht="78.75">
      <c r="A120" s="83" t="s">
        <v>220</v>
      </c>
      <c r="B120" s="86" t="s">
        <v>329</v>
      </c>
      <c r="C120" s="84">
        <v>2018</v>
      </c>
      <c r="D120" s="84" t="s">
        <v>109</v>
      </c>
      <c r="E120" s="84">
        <v>140</v>
      </c>
      <c r="F120" s="84">
        <v>50</v>
      </c>
      <c r="G120" s="84" t="s">
        <v>135</v>
      </c>
      <c r="H120" s="87" t="s">
        <v>404</v>
      </c>
      <c r="I120" s="45"/>
    </row>
    <row r="121" spans="1:9" s="46" customFormat="1" ht="63">
      <c r="A121" s="83" t="s">
        <v>220</v>
      </c>
      <c r="B121" s="86" t="s">
        <v>330</v>
      </c>
      <c r="C121" s="84">
        <v>2018</v>
      </c>
      <c r="D121" s="84" t="s">
        <v>109</v>
      </c>
      <c r="E121" s="84">
        <v>47</v>
      </c>
      <c r="F121" s="84">
        <v>5</v>
      </c>
      <c r="G121" s="84" t="s">
        <v>318</v>
      </c>
      <c r="H121" s="88" t="s">
        <v>405</v>
      </c>
      <c r="I121" s="45"/>
    </row>
    <row r="122" spans="1:9" s="46" customFormat="1" ht="47.25">
      <c r="A122" s="83" t="s">
        <v>220</v>
      </c>
      <c r="B122" s="86" t="s">
        <v>331</v>
      </c>
      <c r="C122" s="84">
        <v>2018</v>
      </c>
      <c r="D122" s="84" t="s">
        <v>109</v>
      </c>
      <c r="E122" s="84">
        <v>87</v>
      </c>
      <c r="F122" s="84">
        <v>5</v>
      </c>
      <c r="G122" s="84" t="s">
        <v>318</v>
      </c>
      <c r="H122" s="88" t="s">
        <v>406</v>
      </c>
      <c r="I122" s="45"/>
    </row>
    <row r="123" spans="1:9" s="46" customFormat="1" ht="63">
      <c r="A123" s="83" t="s">
        <v>98</v>
      </c>
      <c r="B123" s="86" t="s">
        <v>332</v>
      </c>
      <c r="C123" s="84">
        <v>2018</v>
      </c>
      <c r="D123" s="84" t="s">
        <v>109</v>
      </c>
      <c r="E123" s="84">
        <v>40</v>
      </c>
      <c r="F123" s="84">
        <v>95.8</v>
      </c>
      <c r="G123" s="84" t="s">
        <v>333</v>
      </c>
      <c r="H123" s="87" t="s">
        <v>437</v>
      </c>
      <c r="I123" s="45"/>
    </row>
    <row r="124" spans="1:9" s="46" customFormat="1" ht="63">
      <c r="A124" s="83" t="s">
        <v>96</v>
      </c>
      <c r="B124" s="86" t="s">
        <v>334</v>
      </c>
      <c r="C124" s="84">
        <v>2018</v>
      </c>
      <c r="D124" s="84" t="s">
        <v>109</v>
      </c>
      <c r="E124" s="84">
        <v>120</v>
      </c>
      <c r="F124" s="84">
        <v>150</v>
      </c>
      <c r="G124" s="84" t="s">
        <v>335</v>
      </c>
      <c r="H124" s="88" t="s">
        <v>407</v>
      </c>
      <c r="I124" s="45"/>
    </row>
    <row r="125" spans="1:9" s="46" customFormat="1" ht="63">
      <c r="A125" s="83" t="s">
        <v>96</v>
      </c>
      <c r="B125" s="86" t="s">
        <v>336</v>
      </c>
      <c r="C125" s="84">
        <v>2018</v>
      </c>
      <c r="D125" s="84" t="s">
        <v>109</v>
      </c>
      <c r="E125" s="84">
        <v>225</v>
      </c>
      <c r="F125" s="84">
        <v>151.19999999999999</v>
      </c>
      <c r="G125" s="84" t="s">
        <v>337</v>
      </c>
      <c r="H125" s="88" t="s">
        <v>408</v>
      </c>
      <c r="I125" s="45"/>
    </row>
    <row r="126" spans="1:9" s="46" customFormat="1" ht="47.25">
      <c r="A126" s="83" t="s">
        <v>220</v>
      </c>
      <c r="B126" s="86" t="s">
        <v>338</v>
      </c>
      <c r="C126" s="84">
        <v>2018</v>
      </c>
      <c r="D126" s="84" t="s">
        <v>109</v>
      </c>
      <c r="E126" s="84">
        <v>20</v>
      </c>
      <c r="F126" s="84">
        <v>15</v>
      </c>
      <c r="G126" s="84" t="s">
        <v>137</v>
      </c>
      <c r="H126" s="88" t="s">
        <v>409</v>
      </c>
      <c r="I126" s="45"/>
    </row>
    <row r="127" spans="1:9" s="46" customFormat="1" ht="47.25">
      <c r="A127" s="83" t="s">
        <v>98</v>
      </c>
      <c r="B127" s="86" t="s">
        <v>339</v>
      </c>
      <c r="C127" s="84">
        <v>2018</v>
      </c>
      <c r="D127" s="84" t="s">
        <v>109</v>
      </c>
      <c r="E127" s="84">
        <v>200</v>
      </c>
      <c r="F127" s="84">
        <v>50</v>
      </c>
      <c r="G127" s="84" t="s">
        <v>294</v>
      </c>
      <c r="H127" s="88" t="s">
        <v>410</v>
      </c>
      <c r="I127" s="45"/>
    </row>
    <row r="128" spans="1:9" s="46" customFormat="1" ht="63">
      <c r="A128" s="83" t="s">
        <v>220</v>
      </c>
      <c r="B128" s="86" t="s">
        <v>340</v>
      </c>
      <c r="C128" s="84">
        <v>2018</v>
      </c>
      <c r="D128" s="84" t="s">
        <v>109</v>
      </c>
      <c r="E128" s="84">
        <v>14</v>
      </c>
      <c r="F128" s="84">
        <v>9.1999999999999993</v>
      </c>
      <c r="G128" s="84" t="s">
        <v>341</v>
      </c>
      <c r="H128" s="87" t="s">
        <v>438</v>
      </c>
      <c r="I128" s="45"/>
    </row>
    <row r="129" spans="1:9" s="46" customFormat="1" ht="78.75">
      <c r="A129" s="83" t="s">
        <v>220</v>
      </c>
      <c r="B129" s="86" t="s">
        <v>491</v>
      </c>
      <c r="C129" s="84">
        <v>2019</v>
      </c>
      <c r="D129" s="84" t="s">
        <v>109</v>
      </c>
      <c r="E129" s="84">
        <v>80</v>
      </c>
      <c r="F129" s="84">
        <v>15</v>
      </c>
      <c r="G129" s="84" t="s">
        <v>532</v>
      </c>
      <c r="H129" s="80" t="s">
        <v>626</v>
      </c>
      <c r="I129" s="45"/>
    </row>
    <row r="130" spans="1:9" s="46" customFormat="1" ht="47.25">
      <c r="A130" s="83" t="s">
        <v>220</v>
      </c>
      <c r="B130" s="86" t="s">
        <v>492</v>
      </c>
      <c r="C130" s="84">
        <v>2019</v>
      </c>
      <c r="D130" s="84" t="s">
        <v>109</v>
      </c>
      <c r="E130" s="84">
        <v>5</v>
      </c>
      <c r="F130" s="84">
        <v>10</v>
      </c>
      <c r="G130" s="84" t="s">
        <v>533</v>
      </c>
      <c r="H130" s="80" t="s">
        <v>634</v>
      </c>
      <c r="I130" s="45"/>
    </row>
    <row r="131" spans="1:9" s="46" customFormat="1" ht="47.25">
      <c r="A131" s="83" t="s">
        <v>599</v>
      </c>
      <c r="B131" s="86" t="s">
        <v>493</v>
      </c>
      <c r="C131" s="84">
        <v>2019</v>
      </c>
      <c r="D131" s="84" t="s">
        <v>109</v>
      </c>
      <c r="E131" s="84">
        <v>280</v>
      </c>
      <c r="F131" s="84">
        <v>120</v>
      </c>
      <c r="G131" s="84" t="s">
        <v>306</v>
      </c>
      <c r="H131" s="80" t="s">
        <v>679</v>
      </c>
      <c r="I131" s="45"/>
    </row>
    <row r="132" spans="1:9" s="46" customFormat="1" ht="47.25">
      <c r="A132" s="83" t="s">
        <v>220</v>
      </c>
      <c r="B132" s="86" t="s">
        <v>494</v>
      </c>
      <c r="C132" s="84">
        <v>2019</v>
      </c>
      <c r="D132" s="84" t="s">
        <v>109</v>
      </c>
      <c r="E132" s="84">
        <v>25</v>
      </c>
      <c r="F132" s="84">
        <v>30</v>
      </c>
      <c r="G132" s="84" t="s">
        <v>534</v>
      </c>
      <c r="H132" s="80" t="s">
        <v>614</v>
      </c>
      <c r="I132" s="45"/>
    </row>
    <row r="133" spans="1:9" s="46" customFormat="1" ht="47.25">
      <c r="A133" s="83" t="s">
        <v>220</v>
      </c>
      <c r="B133" s="86" t="s">
        <v>495</v>
      </c>
      <c r="C133" s="84">
        <v>2019</v>
      </c>
      <c r="D133" s="84" t="s">
        <v>109</v>
      </c>
      <c r="E133" s="84">
        <v>42</v>
      </c>
      <c r="F133" s="84">
        <v>5</v>
      </c>
      <c r="G133" s="84" t="s">
        <v>533</v>
      </c>
      <c r="H133" s="80" t="s">
        <v>678</v>
      </c>
      <c r="I133" s="45"/>
    </row>
    <row r="134" spans="1:9" s="46" customFormat="1" ht="47.25">
      <c r="A134" s="83" t="s">
        <v>220</v>
      </c>
      <c r="B134" s="86" t="s">
        <v>496</v>
      </c>
      <c r="C134" s="84">
        <v>2019</v>
      </c>
      <c r="D134" s="84" t="s">
        <v>109</v>
      </c>
      <c r="E134" s="84">
        <v>20</v>
      </c>
      <c r="F134" s="84">
        <v>5</v>
      </c>
      <c r="G134" s="84" t="s">
        <v>533</v>
      </c>
      <c r="H134" s="80" t="s">
        <v>677</v>
      </c>
      <c r="I134" s="45"/>
    </row>
    <row r="135" spans="1:9" s="46" customFormat="1" ht="63">
      <c r="A135" s="83" t="s">
        <v>220</v>
      </c>
      <c r="B135" s="86" t="s">
        <v>497</v>
      </c>
      <c r="C135" s="84">
        <v>2019</v>
      </c>
      <c r="D135" s="84" t="s">
        <v>109</v>
      </c>
      <c r="E135" s="84" t="s">
        <v>535</v>
      </c>
      <c r="F135" s="84" t="s">
        <v>536</v>
      </c>
      <c r="G135" s="84" t="s">
        <v>537</v>
      </c>
      <c r="H135" s="80" t="s">
        <v>638</v>
      </c>
      <c r="I135" s="45"/>
    </row>
    <row r="136" spans="1:9" s="46" customFormat="1" ht="63">
      <c r="A136" s="83" t="s">
        <v>220</v>
      </c>
      <c r="B136" s="86" t="s">
        <v>498</v>
      </c>
      <c r="C136" s="84">
        <v>2019</v>
      </c>
      <c r="D136" s="84" t="s">
        <v>109</v>
      </c>
      <c r="E136" s="84">
        <v>140</v>
      </c>
      <c r="F136" s="84">
        <v>5</v>
      </c>
      <c r="G136" s="84" t="s">
        <v>538</v>
      </c>
      <c r="H136" s="80" t="s">
        <v>631</v>
      </c>
      <c r="I136" s="45"/>
    </row>
    <row r="137" spans="1:9" s="46" customFormat="1" ht="63">
      <c r="A137" s="83" t="s">
        <v>220</v>
      </c>
      <c r="B137" s="86" t="s">
        <v>499</v>
      </c>
      <c r="C137" s="84">
        <v>2019</v>
      </c>
      <c r="D137" s="84" t="s">
        <v>109</v>
      </c>
      <c r="E137" s="84">
        <v>80</v>
      </c>
      <c r="F137" s="84">
        <v>10</v>
      </c>
      <c r="G137" s="84" t="s">
        <v>538</v>
      </c>
      <c r="H137" s="80" t="s">
        <v>676</v>
      </c>
      <c r="I137" s="45"/>
    </row>
    <row r="138" spans="1:9" s="46" customFormat="1" ht="47.25">
      <c r="A138" s="83" t="s">
        <v>220</v>
      </c>
      <c r="B138" s="86" t="s">
        <v>500</v>
      </c>
      <c r="C138" s="84">
        <v>2019</v>
      </c>
      <c r="D138" s="84" t="s">
        <v>109</v>
      </c>
      <c r="E138" s="84">
        <v>25</v>
      </c>
      <c r="F138" s="84">
        <v>6</v>
      </c>
      <c r="G138" s="84" t="s">
        <v>533</v>
      </c>
      <c r="H138" s="80" t="s">
        <v>633</v>
      </c>
      <c r="I138" s="45"/>
    </row>
    <row r="139" spans="1:9" s="46" customFormat="1" ht="47.25">
      <c r="A139" s="83" t="s">
        <v>220</v>
      </c>
      <c r="B139" s="86" t="s">
        <v>501</v>
      </c>
      <c r="C139" s="84">
        <v>2019</v>
      </c>
      <c r="D139" s="84" t="s">
        <v>109</v>
      </c>
      <c r="E139" s="84">
        <v>96</v>
      </c>
      <c r="F139" s="84">
        <v>70</v>
      </c>
      <c r="G139" s="84" t="s">
        <v>539</v>
      </c>
      <c r="H139" s="80" t="s">
        <v>611</v>
      </c>
      <c r="I139" s="45"/>
    </row>
    <row r="140" spans="1:9" s="46" customFormat="1" ht="94.5">
      <c r="A140" s="83" t="s">
        <v>220</v>
      </c>
      <c r="B140" s="86" t="s">
        <v>502</v>
      </c>
      <c r="C140" s="84">
        <v>2019</v>
      </c>
      <c r="D140" s="84" t="s">
        <v>109</v>
      </c>
      <c r="E140" s="84">
        <v>30</v>
      </c>
      <c r="F140" s="84">
        <v>4.5</v>
      </c>
      <c r="G140" s="84" t="s">
        <v>540</v>
      </c>
      <c r="H140" s="80" t="s">
        <v>624</v>
      </c>
      <c r="I140" s="45"/>
    </row>
    <row r="141" spans="1:9" s="46" customFormat="1" ht="47.25">
      <c r="A141" s="83" t="s">
        <v>220</v>
      </c>
      <c r="B141" s="86" t="s">
        <v>503</v>
      </c>
      <c r="C141" s="84">
        <v>2019</v>
      </c>
      <c r="D141" s="84" t="s">
        <v>109</v>
      </c>
      <c r="E141" s="84">
        <v>90</v>
      </c>
      <c r="F141" s="84">
        <v>5</v>
      </c>
      <c r="G141" s="84" t="s">
        <v>541</v>
      </c>
      <c r="H141" s="80" t="s">
        <v>672</v>
      </c>
      <c r="I141" s="45"/>
    </row>
    <row r="142" spans="1:9" s="46" customFormat="1" ht="47.25">
      <c r="A142" s="83" t="s">
        <v>220</v>
      </c>
      <c r="B142" s="86" t="s">
        <v>504</v>
      </c>
      <c r="C142" s="84">
        <v>2019</v>
      </c>
      <c r="D142" s="84" t="s">
        <v>109</v>
      </c>
      <c r="E142" s="84">
        <v>37</v>
      </c>
      <c r="F142" s="84">
        <v>5</v>
      </c>
      <c r="G142" s="84" t="s">
        <v>318</v>
      </c>
      <c r="H142" s="80" t="s">
        <v>671</v>
      </c>
      <c r="I142" s="45"/>
    </row>
    <row r="143" spans="1:9" s="46" customFormat="1" ht="47.25">
      <c r="A143" s="83" t="s">
        <v>601</v>
      </c>
      <c r="B143" s="86" t="s">
        <v>505</v>
      </c>
      <c r="C143" s="84">
        <v>2019</v>
      </c>
      <c r="D143" s="84" t="s">
        <v>109</v>
      </c>
      <c r="E143" s="84">
        <v>114</v>
      </c>
      <c r="F143" s="84">
        <v>25</v>
      </c>
      <c r="G143" s="84" t="s">
        <v>542</v>
      </c>
      <c r="H143" s="80" t="s">
        <v>613</v>
      </c>
      <c r="I143" s="45"/>
    </row>
    <row r="144" spans="1:9" s="46" customFormat="1" ht="78.75">
      <c r="A144" s="83" t="s">
        <v>220</v>
      </c>
      <c r="B144" s="86" t="s">
        <v>507</v>
      </c>
      <c r="C144" s="84">
        <v>2019</v>
      </c>
      <c r="D144" s="84" t="s">
        <v>109</v>
      </c>
      <c r="E144" s="84">
        <v>90</v>
      </c>
      <c r="F144" s="84">
        <v>15</v>
      </c>
      <c r="G144" s="84" t="s">
        <v>545</v>
      </c>
      <c r="H144" s="80" t="s">
        <v>669</v>
      </c>
      <c r="I144" s="45"/>
    </row>
    <row r="145" spans="1:9" s="46" customFormat="1" ht="63">
      <c r="A145" s="83" t="s">
        <v>220</v>
      </c>
      <c r="B145" s="86" t="s">
        <v>508</v>
      </c>
      <c r="C145" s="84">
        <v>2019</v>
      </c>
      <c r="D145" s="84" t="s">
        <v>109</v>
      </c>
      <c r="E145" s="84">
        <v>85</v>
      </c>
      <c r="F145" s="84">
        <v>15</v>
      </c>
      <c r="G145" s="84" t="s">
        <v>546</v>
      </c>
      <c r="H145" s="80" t="s">
        <v>630</v>
      </c>
      <c r="I145" s="45"/>
    </row>
    <row r="146" spans="1:9" s="46" customFormat="1" ht="47.25">
      <c r="A146" s="83" t="s">
        <v>220</v>
      </c>
      <c r="B146" s="86" t="s">
        <v>509</v>
      </c>
      <c r="C146" s="84">
        <v>2019</v>
      </c>
      <c r="D146" s="84" t="s">
        <v>109</v>
      </c>
      <c r="E146" s="84">
        <v>50</v>
      </c>
      <c r="F146" s="84">
        <v>7</v>
      </c>
      <c r="G146" s="84" t="s">
        <v>533</v>
      </c>
      <c r="H146" s="80" t="s">
        <v>665</v>
      </c>
      <c r="I146" s="45"/>
    </row>
    <row r="147" spans="1:9" s="46" customFormat="1" ht="63">
      <c r="A147" s="83" t="s">
        <v>601</v>
      </c>
      <c r="B147" s="86" t="s">
        <v>510</v>
      </c>
      <c r="C147" s="84">
        <v>2019</v>
      </c>
      <c r="D147" s="84" t="s">
        <v>109</v>
      </c>
      <c r="E147" s="84">
        <v>150</v>
      </c>
      <c r="F147" s="84">
        <v>15</v>
      </c>
      <c r="G147" s="84" t="s">
        <v>547</v>
      </c>
      <c r="H147" s="80" t="s">
        <v>639</v>
      </c>
      <c r="I147" s="45"/>
    </row>
    <row r="148" spans="1:9" s="46" customFormat="1" ht="63">
      <c r="A148" s="83" t="s">
        <v>220</v>
      </c>
      <c r="B148" s="86" t="s">
        <v>512</v>
      </c>
      <c r="C148" s="84">
        <v>2019</v>
      </c>
      <c r="D148" s="84" t="s">
        <v>109</v>
      </c>
      <c r="E148" s="84">
        <v>100</v>
      </c>
      <c r="F148" s="84">
        <v>5</v>
      </c>
      <c r="G148" s="84" t="s">
        <v>538</v>
      </c>
      <c r="H148" s="80" t="s">
        <v>664</v>
      </c>
      <c r="I148" s="45"/>
    </row>
    <row r="149" spans="1:9" s="46" customFormat="1" ht="63">
      <c r="A149" s="83" t="s">
        <v>220</v>
      </c>
      <c r="B149" s="86" t="s">
        <v>513</v>
      </c>
      <c r="C149" s="84">
        <v>2019</v>
      </c>
      <c r="D149" s="84" t="s">
        <v>109</v>
      </c>
      <c r="E149" s="84">
        <v>135</v>
      </c>
      <c r="F149" s="84">
        <v>5</v>
      </c>
      <c r="G149" s="84" t="s">
        <v>538</v>
      </c>
      <c r="H149" s="80" t="s">
        <v>632</v>
      </c>
      <c r="I149" s="45"/>
    </row>
    <row r="150" spans="1:9" s="46" customFormat="1" ht="63">
      <c r="A150" s="83" t="s">
        <v>220</v>
      </c>
      <c r="B150" s="86" t="s">
        <v>514</v>
      </c>
      <c r="C150" s="84">
        <v>2019</v>
      </c>
      <c r="D150" s="84" t="s">
        <v>109</v>
      </c>
      <c r="E150" s="84">
        <v>70</v>
      </c>
      <c r="F150" s="84">
        <v>10</v>
      </c>
      <c r="G150" s="84" t="s">
        <v>550</v>
      </c>
      <c r="H150" s="80" t="s">
        <v>635</v>
      </c>
      <c r="I150" s="45"/>
    </row>
    <row r="151" spans="1:9" s="46" customFormat="1" ht="47.25">
      <c r="A151" s="83" t="s">
        <v>220</v>
      </c>
      <c r="B151" s="86" t="s">
        <v>515</v>
      </c>
      <c r="C151" s="84">
        <v>2019</v>
      </c>
      <c r="D151" s="84" t="s">
        <v>109</v>
      </c>
      <c r="E151" s="84">
        <v>45</v>
      </c>
      <c r="F151" s="84">
        <v>5</v>
      </c>
      <c r="G151" s="84" t="s">
        <v>551</v>
      </c>
      <c r="H151" s="80" t="s">
        <v>619</v>
      </c>
      <c r="I151" s="45"/>
    </row>
    <row r="152" spans="1:9" s="46" customFormat="1" ht="47.25">
      <c r="A152" s="83" t="s">
        <v>220</v>
      </c>
      <c r="B152" s="86" t="s">
        <v>516</v>
      </c>
      <c r="C152" s="84">
        <v>2019</v>
      </c>
      <c r="D152" s="84" t="s">
        <v>109</v>
      </c>
      <c r="E152" s="84">
        <v>42</v>
      </c>
      <c r="F152" s="84">
        <v>5</v>
      </c>
      <c r="G152" s="84" t="s">
        <v>552</v>
      </c>
      <c r="H152" s="80" t="s">
        <v>623</v>
      </c>
      <c r="I152" s="45"/>
    </row>
    <row r="153" spans="1:9" s="46" customFormat="1" ht="63">
      <c r="A153" s="83" t="s">
        <v>220</v>
      </c>
      <c r="B153" s="86" t="s">
        <v>517</v>
      </c>
      <c r="C153" s="84">
        <v>2019</v>
      </c>
      <c r="D153" s="84" t="s">
        <v>109</v>
      </c>
      <c r="E153" s="84" t="s">
        <v>553</v>
      </c>
      <c r="F153" s="84">
        <v>114</v>
      </c>
      <c r="G153" s="84" t="s">
        <v>554</v>
      </c>
      <c r="H153" s="80" t="s">
        <v>629</v>
      </c>
      <c r="I153" s="45"/>
    </row>
    <row r="154" spans="1:9" s="46" customFormat="1" ht="63">
      <c r="A154" s="83" t="s">
        <v>220</v>
      </c>
      <c r="B154" s="86" t="s">
        <v>518</v>
      </c>
      <c r="C154" s="84">
        <v>2019</v>
      </c>
      <c r="D154" s="84" t="s">
        <v>109</v>
      </c>
      <c r="E154" s="84">
        <v>150</v>
      </c>
      <c r="F154" s="84">
        <v>7</v>
      </c>
      <c r="G154" s="84" t="s">
        <v>555</v>
      </c>
      <c r="H154" s="80" t="s">
        <v>627</v>
      </c>
      <c r="I154" s="45"/>
    </row>
    <row r="155" spans="1:9" s="46" customFormat="1" ht="110.25">
      <c r="A155" s="83" t="s">
        <v>220</v>
      </c>
      <c r="B155" s="86" t="s">
        <v>519</v>
      </c>
      <c r="C155" s="84">
        <v>2019</v>
      </c>
      <c r="D155" s="84" t="s">
        <v>109</v>
      </c>
      <c r="E155" s="84" t="s">
        <v>556</v>
      </c>
      <c r="F155" s="84">
        <v>15</v>
      </c>
      <c r="G155" s="84" t="s">
        <v>557</v>
      </c>
      <c r="H155" s="80" t="s">
        <v>620</v>
      </c>
      <c r="I155" s="45"/>
    </row>
    <row r="156" spans="1:9" s="46" customFormat="1" ht="63">
      <c r="A156" s="83" t="s">
        <v>220</v>
      </c>
      <c r="B156" s="86" t="s">
        <v>520</v>
      </c>
      <c r="C156" s="84">
        <v>2019</v>
      </c>
      <c r="D156" s="84" t="s">
        <v>109</v>
      </c>
      <c r="E156" s="84" t="s">
        <v>559</v>
      </c>
      <c r="F156" s="84">
        <v>15</v>
      </c>
      <c r="G156" s="84" t="s">
        <v>558</v>
      </c>
      <c r="H156" s="80" t="s">
        <v>637</v>
      </c>
      <c r="I156" s="45"/>
    </row>
    <row r="157" spans="1:9" s="46" customFormat="1" ht="63">
      <c r="A157" s="83" t="s">
        <v>220</v>
      </c>
      <c r="B157" s="86" t="s">
        <v>521</v>
      </c>
      <c r="C157" s="84">
        <v>2019</v>
      </c>
      <c r="D157" s="84" t="s">
        <v>109</v>
      </c>
      <c r="E157" s="84">
        <v>80</v>
      </c>
      <c r="F157" s="84">
        <v>5</v>
      </c>
      <c r="G157" s="84" t="s">
        <v>555</v>
      </c>
      <c r="H157" s="80" t="s">
        <v>628</v>
      </c>
      <c r="I157" s="45"/>
    </row>
    <row r="158" spans="1:9" s="46" customFormat="1" ht="63">
      <c r="A158" s="83" t="s">
        <v>602</v>
      </c>
      <c r="B158" s="86" t="s">
        <v>522</v>
      </c>
      <c r="C158" s="84">
        <v>2019</v>
      </c>
      <c r="D158" s="84" t="s">
        <v>109</v>
      </c>
      <c r="E158" s="84" t="s">
        <v>560</v>
      </c>
      <c r="F158" s="84">
        <v>90</v>
      </c>
      <c r="G158" s="84" t="s">
        <v>561</v>
      </c>
      <c r="H158" s="80" t="s">
        <v>661</v>
      </c>
      <c r="I158" s="45"/>
    </row>
    <row r="159" spans="1:9" s="46" customFormat="1" ht="63">
      <c r="A159" s="83" t="s">
        <v>602</v>
      </c>
      <c r="B159" s="86" t="s">
        <v>523</v>
      </c>
      <c r="C159" s="84">
        <v>2019</v>
      </c>
      <c r="D159" s="84" t="s">
        <v>109</v>
      </c>
      <c r="E159" s="84" t="s">
        <v>563</v>
      </c>
      <c r="F159" s="84">
        <v>15</v>
      </c>
      <c r="G159" s="84" t="s">
        <v>562</v>
      </c>
      <c r="H159" s="80" t="s">
        <v>622</v>
      </c>
      <c r="I159" s="45"/>
    </row>
    <row r="160" spans="1:9" s="46" customFormat="1" ht="63">
      <c r="A160" s="83" t="s">
        <v>220</v>
      </c>
      <c r="B160" s="86" t="s">
        <v>524</v>
      </c>
      <c r="C160" s="84">
        <v>2019</v>
      </c>
      <c r="D160" s="84" t="s">
        <v>109</v>
      </c>
      <c r="E160" s="84">
        <v>80</v>
      </c>
      <c r="F160" s="84">
        <v>40</v>
      </c>
      <c r="G160" s="84" t="s">
        <v>564</v>
      </c>
      <c r="H160" s="80" t="s">
        <v>654</v>
      </c>
      <c r="I160" s="45"/>
    </row>
    <row r="161" spans="1:9" s="46" customFormat="1" ht="63">
      <c r="A161" s="83" t="s">
        <v>98</v>
      </c>
      <c r="B161" s="86" t="s">
        <v>525</v>
      </c>
      <c r="C161" s="84">
        <v>2019</v>
      </c>
      <c r="D161" s="84" t="s">
        <v>109</v>
      </c>
      <c r="E161" s="84" t="s">
        <v>565</v>
      </c>
      <c r="F161" s="84">
        <v>80</v>
      </c>
      <c r="G161" s="84" t="s">
        <v>566</v>
      </c>
      <c r="H161" s="80" t="s">
        <v>609</v>
      </c>
      <c r="I161" s="45"/>
    </row>
    <row r="162" spans="1:9" s="46" customFormat="1" ht="78.75">
      <c r="A162" s="83" t="s">
        <v>602</v>
      </c>
      <c r="B162" s="86" t="s">
        <v>526</v>
      </c>
      <c r="C162" s="84">
        <v>2019</v>
      </c>
      <c r="D162" s="84" t="s">
        <v>109</v>
      </c>
      <c r="E162" s="84">
        <v>475</v>
      </c>
      <c r="F162" s="84">
        <v>125.6</v>
      </c>
      <c r="G162" s="84" t="s">
        <v>567</v>
      </c>
      <c r="H162" s="80" t="s">
        <v>612</v>
      </c>
      <c r="I162" s="45"/>
    </row>
    <row r="163" spans="1:9" s="46" customFormat="1" ht="47.25">
      <c r="A163" s="83" t="s">
        <v>600</v>
      </c>
      <c r="B163" s="86" t="s">
        <v>527</v>
      </c>
      <c r="C163" s="84">
        <v>2019</v>
      </c>
      <c r="D163" s="84" t="s">
        <v>109</v>
      </c>
      <c r="E163" s="84">
        <v>170</v>
      </c>
      <c r="F163" s="84">
        <v>50</v>
      </c>
      <c r="G163" s="84" t="s">
        <v>568</v>
      </c>
      <c r="H163" s="80" t="s">
        <v>615</v>
      </c>
      <c r="I163" s="45"/>
    </row>
    <row r="164" spans="1:9" s="46" customFormat="1" ht="63">
      <c r="A164" s="83" t="s">
        <v>96</v>
      </c>
      <c r="B164" s="86" t="s">
        <v>528</v>
      </c>
      <c r="C164" s="84">
        <v>2019</v>
      </c>
      <c r="D164" s="84" t="s">
        <v>109</v>
      </c>
      <c r="E164" s="84">
        <v>172</v>
      </c>
      <c r="F164" s="84">
        <v>150</v>
      </c>
      <c r="G164" s="84" t="s">
        <v>569</v>
      </c>
      <c r="H164" s="80" t="s">
        <v>610</v>
      </c>
      <c r="I164" s="45"/>
    </row>
    <row r="165" spans="1:9" s="46" customFormat="1" ht="63">
      <c r="A165" s="83" t="s">
        <v>220</v>
      </c>
      <c r="B165" s="86" t="s">
        <v>529</v>
      </c>
      <c r="C165" s="84">
        <v>2019</v>
      </c>
      <c r="D165" s="84" t="s">
        <v>109</v>
      </c>
      <c r="E165" s="84">
        <v>13</v>
      </c>
      <c r="F165" s="84">
        <v>5</v>
      </c>
      <c r="G165" s="84" t="s">
        <v>570</v>
      </c>
      <c r="H165" s="80" t="s">
        <v>625</v>
      </c>
      <c r="I165" s="45"/>
    </row>
    <row r="166" spans="1:9" s="46" customFormat="1" ht="78.75">
      <c r="A166" s="83" t="s">
        <v>599</v>
      </c>
      <c r="B166" s="86" t="s">
        <v>530</v>
      </c>
      <c r="C166" s="84">
        <v>2019</v>
      </c>
      <c r="D166" s="84" t="s">
        <v>109</v>
      </c>
      <c r="E166" s="84">
        <v>480</v>
      </c>
      <c r="F166" s="84">
        <v>238</v>
      </c>
      <c r="G166" s="84" t="s">
        <v>306</v>
      </c>
      <c r="H166" s="80" t="s">
        <v>653</v>
      </c>
      <c r="I166" s="45"/>
    </row>
    <row r="167" spans="1:9" s="46" customFormat="1" ht="63">
      <c r="A167" s="83" t="s">
        <v>602</v>
      </c>
      <c r="B167" s="86" t="s">
        <v>531</v>
      </c>
      <c r="C167" s="84">
        <v>2019</v>
      </c>
      <c r="D167" s="84" t="s">
        <v>109</v>
      </c>
      <c r="E167" s="84">
        <v>1065</v>
      </c>
      <c r="F167" s="84">
        <v>199</v>
      </c>
      <c r="G167" s="84" t="s">
        <v>567</v>
      </c>
      <c r="H167" s="80" t="s">
        <v>662</v>
      </c>
      <c r="I167" s="45"/>
    </row>
    <row r="168" spans="1:9" s="46" customFormat="1" ht="78.75">
      <c r="A168" s="57" t="s">
        <v>100</v>
      </c>
      <c r="B168" s="62" t="s">
        <v>342</v>
      </c>
      <c r="C168" s="60">
        <v>2018</v>
      </c>
      <c r="D168" s="60" t="s">
        <v>92</v>
      </c>
      <c r="E168" s="60">
        <v>100</v>
      </c>
      <c r="F168" s="60">
        <v>50</v>
      </c>
      <c r="G168" s="60" t="s">
        <v>343</v>
      </c>
      <c r="H168" s="90" t="s">
        <v>411</v>
      </c>
      <c r="I168" s="45"/>
    </row>
    <row r="169" spans="1:9" s="46" customFormat="1">
      <c r="A169" s="53"/>
      <c r="B169" s="53"/>
      <c r="C169" s="53"/>
      <c r="D169" s="53"/>
      <c r="E169" s="53"/>
      <c r="F169" s="53"/>
      <c r="G169" s="53"/>
      <c r="H169" s="53"/>
    </row>
    <row r="170" spans="1:9" s="46" customFormat="1">
      <c r="A170" s="53"/>
      <c r="B170" s="54"/>
      <c r="C170" s="53"/>
      <c r="D170" s="53"/>
      <c r="E170" s="53"/>
      <c r="F170" s="53"/>
      <c r="G170" s="53"/>
      <c r="H170" s="53"/>
    </row>
    <row r="171" spans="1:9" s="46" customFormat="1">
      <c r="A171" s="53"/>
      <c r="B171" s="54"/>
      <c r="C171" s="53"/>
      <c r="D171" s="53"/>
      <c r="E171" s="53"/>
      <c r="F171" s="157"/>
      <c r="G171" s="54"/>
      <c r="H171" s="53"/>
    </row>
    <row r="172" spans="1:9" s="46" customFormat="1">
      <c r="A172" s="53"/>
      <c r="B172" s="54"/>
      <c r="C172" s="53"/>
      <c r="D172" s="53"/>
      <c r="E172" s="53"/>
      <c r="F172" s="53"/>
      <c r="G172" s="53"/>
      <c r="H172" s="53"/>
    </row>
    <row r="173" spans="1:9" s="46" customFormat="1">
      <c r="A173" s="53"/>
      <c r="B173" s="54"/>
      <c r="C173" s="53"/>
      <c r="D173" s="53"/>
      <c r="E173" s="53"/>
      <c r="F173" s="53"/>
      <c r="G173" s="53"/>
      <c r="H173" s="53"/>
    </row>
    <row r="174" spans="1:9" s="46" customFormat="1">
      <c r="A174" s="53"/>
      <c r="B174" s="54"/>
      <c r="C174" s="53"/>
      <c r="D174" s="53"/>
      <c r="E174" s="53"/>
      <c r="F174" s="53"/>
      <c r="G174" s="53"/>
      <c r="H174" s="53"/>
    </row>
    <row r="175" spans="1:9" s="46" customFormat="1">
      <c r="A175" s="53"/>
      <c r="B175" s="53"/>
      <c r="C175" s="53"/>
      <c r="D175" s="53"/>
      <c r="E175" s="53"/>
      <c r="F175" s="53"/>
    </row>
    <row r="176" spans="1:9" s="46" customFormat="1">
      <c r="A176" s="53"/>
      <c r="B176" s="53"/>
      <c r="C176" s="53"/>
      <c r="D176" s="53"/>
      <c r="E176" s="53"/>
      <c r="F176" s="53"/>
    </row>
  </sheetData>
  <mergeCells count="10">
    <mergeCell ref="F1:H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8740157480314965" right="0.23622047244094491" top="0.64" bottom="0.39370078740157483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"/>
  <sheetViews>
    <sheetView view="pageBreakPreview" zoomScale="60" workbookViewId="0">
      <selection activeCell="L22" sqref="L22"/>
    </sheetView>
  </sheetViews>
  <sheetFormatPr defaultRowHeight="12.75"/>
  <cols>
    <col min="2" max="2" width="38" customWidth="1"/>
    <col min="5" max="5" width="11.42578125" customWidth="1"/>
    <col min="6" max="6" width="14.7109375" customWidth="1"/>
    <col min="7" max="7" width="13.5703125" customWidth="1"/>
    <col min="8" max="8" width="13" customWidth="1"/>
  </cols>
  <sheetData>
    <row r="1" spans="1:10" ht="15.75" customHeight="1">
      <c r="G1" s="154" t="s">
        <v>87</v>
      </c>
      <c r="H1" s="154"/>
      <c r="I1" s="11"/>
      <c r="J1" s="11"/>
    </row>
    <row r="2" spans="1:10" ht="81.75" customHeight="1">
      <c r="A2" s="155" t="s">
        <v>86</v>
      </c>
      <c r="B2" s="155"/>
      <c r="C2" s="155"/>
      <c r="D2" s="155"/>
      <c r="E2" s="155"/>
      <c r="F2" s="155"/>
      <c r="G2" s="155"/>
      <c r="H2" s="155"/>
    </row>
    <row r="3" spans="1:10" ht="83.25" customHeight="1">
      <c r="A3" s="5" t="s">
        <v>52</v>
      </c>
      <c r="B3" s="5" t="s">
        <v>53</v>
      </c>
      <c r="C3" s="5" t="s">
        <v>54</v>
      </c>
      <c r="D3" s="5" t="s">
        <v>55</v>
      </c>
      <c r="E3" s="5" t="s">
        <v>78</v>
      </c>
      <c r="F3" s="5" t="s">
        <v>79</v>
      </c>
      <c r="G3" s="9" t="s">
        <v>75</v>
      </c>
      <c r="H3" s="10" t="s">
        <v>77</v>
      </c>
    </row>
    <row r="4" spans="1:10" s="8" customFormat="1" ht="15.75">
      <c r="A4" s="7">
        <v>1</v>
      </c>
      <c r="B4" s="7" t="s">
        <v>59</v>
      </c>
      <c r="C4" s="4" t="s">
        <v>60</v>
      </c>
      <c r="D4" s="4" t="s">
        <v>60</v>
      </c>
      <c r="E4" s="4" t="s">
        <v>60</v>
      </c>
      <c r="F4" s="4" t="s">
        <v>60</v>
      </c>
      <c r="G4" s="4" t="s">
        <v>60</v>
      </c>
      <c r="H4" s="4" t="s">
        <v>60</v>
      </c>
    </row>
    <row r="5" spans="1:10" ht="48" customHeight="1">
      <c r="A5" s="6" t="s">
        <v>61</v>
      </c>
      <c r="B5" s="6" t="s">
        <v>80</v>
      </c>
      <c r="C5" s="5" t="s">
        <v>60</v>
      </c>
      <c r="D5" s="5" t="s">
        <v>60</v>
      </c>
      <c r="E5" s="5" t="s">
        <v>60</v>
      </c>
      <c r="F5" s="5" t="s">
        <v>60</v>
      </c>
      <c r="G5" s="5" t="s">
        <v>60</v>
      </c>
      <c r="H5" s="5" t="s">
        <v>60</v>
      </c>
    </row>
    <row r="6" spans="1:10" ht="52.5" customHeight="1">
      <c r="A6" s="6" t="s">
        <v>62</v>
      </c>
      <c r="B6" s="6" t="s">
        <v>81</v>
      </c>
      <c r="C6" s="5" t="s">
        <v>60</v>
      </c>
      <c r="D6" s="5" t="s">
        <v>60</v>
      </c>
      <c r="E6" s="5" t="s">
        <v>60</v>
      </c>
      <c r="F6" s="5" t="s">
        <v>60</v>
      </c>
      <c r="G6" s="5" t="s">
        <v>60</v>
      </c>
      <c r="H6" s="5" t="s">
        <v>60</v>
      </c>
    </row>
    <row r="7" spans="1:10" ht="50.25" customHeight="1">
      <c r="A7" s="6" t="s">
        <v>63</v>
      </c>
      <c r="B7" s="6" t="s">
        <v>64</v>
      </c>
      <c r="C7" s="5" t="s">
        <v>60</v>
      </c>
      <c r="D7" s="5" t="s">
        <v>60</v>
      </c>
      <c r="E7" s="5" t="s">
        <v>60</v>
      </c>
      <c r="F7" s="5" t="s">
        <v>60</v>
      </c>
      <c r="G7" s="5" t="s">
        <v>60</v>
      </c>
      <c r="H7" s="5" t="s">
        <v>60</v>
      </c>
    </row>
    <row r="8" spans="1:10" ht="143.25" customHeight="1">
      <c r="A8" s="6" t="s">
        <v>65</v>
      </c>
      <c r="B8" s="6" t="s">
        <v>82</v>
      </c>
      <c r="C8" s="6"/>
      <c r="D8" s="6"/>
      <c r="E8" s="6"/>
      <c r="F8" s="6"/>
      <c r="G8" s="6"/>
      <c r="H8" s="6"/>
    </row>
    <row r="9" spans="1:10" ht="21.75" customHeight="1">
      <c r="A9" s="6" t="s">
        <v>66</v>
      </c>
      <c r="B9" s="6" t="s">
        <v>67</v>
      </c>
      <c r="C9" s="6"/>
      <c r="D9" s="6"/>
      <c r="E9" s="6"/>
      <c r="F9" s="6"/>
      <c r="G9" s="6"/>
      <c r="H9" s="6"/>
    </row>
    <row r="10" spans="1:10" s="8" customFormat="1" ht="21.75" customHeight="1">
      <c r="A10" s="7">
        <v>2</v>
      </c>
      <c r="B10" s="7" t="s">
        <v>68</v>
      </c>
      <c r="C10" s="4" t="s">
        <v>60</v>
      </c>
      <c r="D10" s="4" t="s">
        <v>60</v>
      </c>
      <c r="E10" s="4" t="s">
        <v>60</v>
      </c>
      <c r="F10" s="4" t="s">
        <v>60</v>
      </c>
      <c r="G10" s="4" t="s">
        <v>60</v>
      </c>
      <c r="H10" s="4" t="s">
        <v>60</v>
      </c>
    </row>
    <row r="11" spans="1:10" ht="82.5" customHeight="1">
      <c r="A11" s="6" t="s">
        <v>69</v>
      </c>
      <c r="B11" s="6" t="s">
        <v>83</v>
      </c>
      <c r="C11" s="5" t="s">
        <v>60</v>
      </c>
      <c r="D11" s="5" t="s">
        <v>60</v>
      </c>
      <c r="E11" s="5" t="s">
        <v>60</v>
      </c>
      <c r="F11" s="5" t="s">
        <v>60</v>
      </c>
      <c r="G11" s="5" t="s">
        <v>60</v>
      </c>
      <c r="H11" s="5" t="s">
        <v>60</v>
      </c>
    </row>
    <row r="12" spans="1:10" ht="31.5">
      <c r="A12" s="6" t="s">
        <v>70</v>
      </c>
      <c r="B12" s="6" t="s">
        <v>84</v>
      </c>
      <c r="C12" s="5" t="s">
        <v>60</v>
      </c>
      <c r="D12" s="5" t="s">
        <v>60</v>
      </c>
      <c r="E12" s="5" t="s">
        <v>60</v>
      </c>
      <c r="F12" s="5" t="s">
        <v>60</v>
      </c>
      <c r="G12" s="5" t="s">
        <v>60</v>
      </c>
      <c r="H12" s="5" t="s">
        <v>60</v>
      </c>
    </row>
    <row r="13" spans="1:10" ht="54.75" customHeight="1">
      <c r="A13" s="6" t="s">
        <v>71</v>
      </c>
      <c r="B13" s="6" t="s">
        <v>72</v>
      </c>
      <c r="C13" s="5" t="s">
        <v>60</v>
      </c>
      <c r="D13" s="5" t="s">
        <v>60</v>
      </c>
      <c r="E13" s="5" t="s">
        <v>60</v>
      </c>
      <c r="F13" s="5" t="s">
        <v>60</v>
      </c>
      <c r="G13" s="5" t="s">
        <v>60</v>
      </c>
      <c r="H13" s="5" t="s">
        <v>60</v>
      </c>
    </row>
    <row r="14" spans="1:10" ht="153.75" customHeight="1">
      <c r="A14" s="6" t="s">
        <v>73</v>
      </c>
      <c r="B14" s="6" t="s">
        <v>85</v>
      </c>
      <c r="C14" s="6"/>
      <c r="D14" s="6"/>
      <c r="E14" s="6"/>
      <c r="F14" s="6"/>
      <c r="G14" s="6"/>
      <c r="H14" s="6"/>
    </row>
    <row r="15" spans="1:10" ht="24" customHeight="1">
      <c r="A15" s="6" t="s">
        <v>66</v>
      </c>
      <c r="B15" s="6" t="s">
        <v>67</v>
      </c>
      <c r="C15" s="6"/>
      <c r="D15" s="6"/>
      <c r="E15" s="6"/>
      <c r="F15" s="6"/>
      <c r="G15" s="6"/>
      <c r="H15" s="6"/>
    </row>
  </sheetData>
  <customSheetViews>
    <customSheetView guid="{3DC63FE0-8FBB-4442-B258-5F51C0C41A1A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1"/>
    </customSheetView>
    <customSheetView guid="{F7F69443-32E2-4D1D-80B1-6501666B4ED1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2"/>
    </customSheetView>
    <customSheetView guid="{F0FC88CA-6E8B-4D7E-9715-9FF864AFB4E6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3"/>
    </customSheetView>
    <customSheetView guid="{BD4F56B5-93F8-4A12-B19B-C10B14AC56EC}" scale="60" showPageBreaks="1" view="pageBreakPreview">
      <selection activeCell="H3" sqref="H3"/>
      <pageMargins left="0.7" right="0.7" top="0.75" bottom="0.75" header="0.3" footer="0.3"/>
      <pageSetup paperSize="9" scale="75" orientation="portrait" r:id="rId4"/>
    </customSheetView>
  </customSheetViews>
  <mergeCells count="2">
    <mergeCell ref="G1:H1"/>
    <mergeCell ref="A2:H2"/>
  </mergeCells>
  <pageMargins left="0.7" right="0.7" top="0.75" bottom="0.75" header="0.3" footer="0.3"/>
  <pageSetup paperSize="9" scale="7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 4Образец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Гноева-МВ</cp:lastModifiedBy>
  <cp:lastPrinted>2020-08-12T10:08:44Z</cp:lastPrinted>
  <dcterms:created xsi:type="dcterms:W3CDTF">2015-09-23T09:04:15Z</dcterms:created>
  <dcterms:modified xsi:type="dcterms:W3CDTF">2021-01-18T10:20:16Z</dcterms:modified>
</cp:coreProperties>
</file>